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redgel\Desktop\2017 Projects\Projects\Ephraim Foothills\"/>
    </mc:Choice>
  </mc:AlternateContent>
  <workbookProtection workbookPassword="C969" lockStructure="1"/>
  <bookViews>
    <workbookView xWindow="0" yWindow="0" windowWidth="25605" windowHeight="9075" tabRatio="758" activeTab="1"/>
  </bookViews>
  <sheets>
    <sheet name="Instructions" sheetId="24" r:id="rId1"/>
    <sheet name="Mix" sheetId="2" r:id="rId2"/>
    <sheet name="Species List" sheetId="1" r:id="rId3"/>
    <sheet name="Precip Reference" sheetId="6" r:id="rId4"/>
  </sheets>
  <definedNames>
    <definedName name="Life_Form">'Species List'!$B$5:$B$134</definedName>
    <definedName name="PLS">'Species List'!$K$5:$K$134</definedName>
    <definedName name="Price">'Species List'!$E$5:$E$134</definedName>
    <definedName name="Scientific">'Species List'!$D$5:$D$134</definedName>
    <definedName name="Seeds_per_lbs">'Species List'!$H$5:$H$134</definedName>
    <definedName name="Species">'Species List'!$A$5:$A$134</definedName>
    <definedName name="V_1">'Species List'!$M$5:$M$134</definedName>
    <definedName name="V_2">'Species List'!$N$5:$N$134</definedName>
    <definedName name="V_3">'Species List'!$O$5:$O$134</definedName>
    <definedName name="V_4">'Species List'!$P$5:$P$134</definedName>
    <definedName name="V_5">'Species List'!$Q$5:$Q$134</definedName>
  </definedNames>
  <calcPr calcId="162913"/>
</workbook>
</file>

<file path=xl/calcChain.xml><?xml version="1.0" encoding="utf-8"?>
<calcChain xmlns="http://schemas.openxmlformats.org/spreadsheetml/2006/main">
  <c r="J5" i="1" l="1"/>
  <c r="B10" i="2"/>
  <c r="D13" i="2"/>
  <c r="J132" i="1" l="1"/>
  <c r="J131" i="1"/>
  <c r="J98" i="1"/>
  <c r="J76" i="1" l="1"/>
  <c r="J48" i="1"/>
  <c r="J36" i="1"/>
  <c r="J33" i="1" l="1"/>
  <c r="J30" i="1"/>
  <c r="J20" i="1"/>
  <c r="J7" i="1"/>
  <c r="J14" i="1"/>
  <c r="J122" i="1"/>
  <c r="J105" i="1"/>
  <c r="J75" i="1"/>
  <c r="J6" i="1"/>
  <c r="J8" i="1"/>
  <c r="J9" i="1"/>
  <c r="J10" i="1"/>
  <c r="J11" i="1"/>
  <c r="J12" i="1"/>
  <c r="J13" i="1"/>
  <c r="J15" i="1"/>
  <c r="J16" i="1"/>
  <c r="J17" i="1"/>
  <c r="J18" i="1"/>
  <c r="J19" i="1"/>
  <c r="J21" i="1"/>
  <c r="J22" i="1"/>
  <c r="J23" i="1"/>
  <c r="J24" i="1"/>
  <c r="J25" i="1"/>
  <c r="J26" i="1"/>
  <c r="J27" i="1"/>
  <c r="J28" i="1"/>
  <c r="J29" i="1"/>
  <c r="J31" i="1"/>
  <c r="J32" i="1"/>
  <c r="J34" i="1"/>
  <c r="J35" i="1"/>
  <c r="J37" i="1"/>
  <c r="J38" i="1"/>
  <c r="J39" i="1"/>
  <c r="J40" i="1"/>
  <c r="J41" i="1"/>
  <c r="J42" i="1"/>
  <c r="J43" i="1"/>
  <c r="J44" i="1"/>
  <c r="J45" i="1"/>
  <c r="J46" i="1"/>
  <c r="J47" i="1"/>
  <c r="J49" i="1"/>
  <c r="J50" i="1"/>
  <c r="J51" i="1"/>
  <c r="J52" i="1"/>
  <c r="J53" i="1"/>
  <c r="J54" i="1"/>
  <c r="J55" i="1"/>
  <c r="J56" i="1"/>
  <c r="J57" i="1"/>
  <c r="J58" i="1"/>
  <c r="J59" i="1"/>
  <c r="J60" i="1"/>
  <c r="J61" i="1"/>
  <c r="J62" i="1"/>
  <c r="J63" i="1"/>
  <c r="J64" i="1"/>
  <c r="J65" i="1"/>
  <c r="J66" i="1"/>
  <c r="J67" i="1"/>
  <c r="J68" i="1"/>
  <c r="J69" i="1"/>
  <c r="J70" i="1"/>
  <c r="J71" i="1"/>
  <c r="J72" i="1"/>
  <c r="J73" i="1"/>
  <c r="J74" i="1"/>
  <c r="J77" i="1"/>
  <c r="J78" i="1"/>
  <c r="J79" i="1"/>
  <c r="J80" i="1"/>
  <c r="J81" i="1"/>
  <c r="J82" i="1"/>
  <c r="J83" i="1"/>
  <c r="J84" i="1"/>
  <c r="J85" i="1"/>
  <c r="J86" i="1"/>
  <c r="J87" i="1"/>
  <c r="J88" i="1"/>
  <c r="J89" i="1"/>
  <c r="J90" i="1"/>
  <c r="J91" i="1"/>
  <c r="J92" i="1"/>
  <c r="J93" i="1"/>
  <c r="J94" i="1"/>
  <c r="J95" i="1"/>
  <c r="J96" i="1"/>
  <c r="J97" i="1"/>
  <c r="J100" i="1"/>
  <c r="J101" i="1"/>
  <c r="J102" i="1"/>
  <c r="J103" i="1"/>
  <c r="J104" i="1"/>
  <c r="J106" i="1"/>
  <c r="J107" i="1"/>
  <c r="J108" i="1"/>
  <c r="J109" i="1"/>
  <c r="J110" i="1"/>
  <c r="J111" i="1"/>
  <c r="J112" i="1"/>
  <c r="J113" i="1"/>
  <c r="J114" i="1"/>
  <c r="J115" i="1"/>
  <c r="J116" i="1"/>
  <c r="J117" i="1"/>
  <c r="J118" i="1"/>
  <c r="J119" i="1"/>
  <c r="J120" i="1"/>
  <c r="J121" i="1"/>
  <c r="J123" i="1"/>
  <c r="J124" i="1"/>
  <c r="J125" i="1"/>
  <c r="J126" i="1"/>
  <c r="J127" i="1"/>
  <c r="J128" i="1"/>
  <c r="J129" i="1"/>
  <c r="J130" i="1"/>
  <c r="J133" i="1"/>
  <c r="J134" i="1"/>
  <c r="B9" i="2"/>
  <c r="B29" i="2"/>
  <c r="B28" i="2"/>
  <c r="B27" i="2"/>
  <c r="B26" i="2"/>
  <c r="B25" i="2"/>
  <c r="B24" i="2"/>
  <c r="B23" i="2"/>
  <c r="B22" i="2"/>
  <c r="B21" i="2"/>
  <c r="B20" i="2"/>
  <c r="B19" i="2"/>
  <c r="B18" i="2"/>
  <c r="B17" i="2"/>
  <c r="B16" i="2"/>
  <c r="B15" i="2"/>
  <c r="B14" i="2"/>
  <c r="B13" i="2"/>
  <c r="B12" i="2"/>
  <c r="B11" i="2"/>
  <c r="C36" i="2"/>
  <c r="D29" i="2"/>
  <c r="I9" i="2"/>
  <c r="H11" i="2"/>
  <c r="I11" i="2"/>
  <c r="H12" i="2"/>
  <c r="I12" i="2"/>
  <c r="H9" i="2"/>
  <c r="M9" i="2"/>
  <c r="H10" i="2"/>
  <c r="M26" i="2"/>
  <c r="M27" i="2"/>
  <c r="M28" i="2"/>
  <c r="M29" i="2"/>
  <c r="I10" i="2"/>
  <c r="H13" i="2"/>
  <c r="I13" i="2"/>
  <c r="K9" i="2"/>
  <c r="G9" i="2"/>
  <c r="I29" i="2"/>
  <c r="I28" i="2"/>
  <c r="I27" i="2"/>
  <c r="I26" i="2"/>
  <c r="I25" i="2"/>
  <c r="I24" i="2"/>
  <c r="I23" i="2"/>
  <c r="I22" i="2"/>
  <c r="I21" i="2"/>
  <c r="I19" i="2"/>
  <c r="I20" i="2"/>
  <c r="I18" i="2"/>
  <c r="I17" i="2"/>
  <c r="I16" i="2"/>
  <c r="I15" i="2"/>
  <c r="I14" i="2"/>
  <c r="J9" i="2"/>
  <c r="J10" i="2"/>
  <c r="K10" i="2"/>
  <c r="G10" i="2" s="1"/>
  <c r="J11" i="2"/>
  <c r="K11" i="2"/>
  <c r="J12" i="2"/>
  <c r="K12" i="2"/>
  <c r="G12" i="2" s="1"/>
  <c r="J13" i="2"/>
  <c r="K13" i="2"/>
  <c r="G13" i="2" s="1"/>
  <c r="L26" i="2"/>
  <c r="L27" i="2"/>
  <c r="L28" i="2"/>
  <c r="L29" i="2"/>
  <c r="F31" i="2"/>
  <c r="J14" i="2"/>
  <c r="K14" i="2"/>
  <c r="J15" i="2"/>
  <c r="K15" i="2"/>
  <c r="G15" i="2" s="1"/>
  <c r="J16" i="2"/>
  <c r="K16" i="2"/>
  <c r="J17" i="2"/>
  <c r="K17" i="2"/>
  <c r="J18" i="2"/>
  <c r="L18" i="2" s="1"/>
  <c r="K18" i="2"/>
  <c r="J19" i="2"/>
  <c r="K19" i="2"/>
  <c r="G19" i="2" s="1"/>
  <c r="J20" i="2"/>
  <c r="L20" i="2" s="1"/>
  <c r="K20" i="2"/>
  <c r="J21" i="2"/>
  <c r="K21" i="2"/>
  <c r="G21" i="2" s="1"/>
  <c r="J22" i="2"/>
  <c r="L22" i="2" s="1"/>
  <c r="K22" i="2"/>
  <c r="J23" i="2"/>
  <c r="L23" i="2" s="1"/>
  <c r="K23" i="2"/>
  <c r="J24" i="2"/>
  <c r="L24" i="2" s="1"/>
  <c r="K24" i="2"/>
  <c r="G24" i="2" s="1"/>
  <c r="J25" i="2"/>
  <c r="L25" i="2" s="1"/>
  <c r="K25" i="2"/>
  <c r="J26" i="2"/>
  <c r="K26" i="2"/>
  <c r="J27" i="2"/>
  <c r="K27" i="2"/>
  <c r="J28" i="2"/>
  <c r="K28" i="2"/>
  <c r="J29" i="2"/>
  <c r="K29" i="2"/>
  <c r="H14" i="2"/>
  <c r="M14" i="2" s="1"/>
  <c r="H15" i="2"/>
  <c r="H16" i="2"/>
  <c r="M16" i="2" s="1"/>
  <c r="H17" i="2"/>
  <c r="H18" i="2"/>
  <c r="M18" i="2" s="1"/>
  <c r="H19" i="2"/>
  <c r="H20" i="2"/>
  <c r="H21" i="2"/>
  <c r="M21" i="2" s="1"/>
  <c r="H22" i="2"/>
  <c r="H23" i="2"/>
  <c r="M23" i="2" s="1"/>
  <c r="H24" i="2"/>
  <c r="M24" i="2" s="1"/>
  <c r="H25" i="2"/>
  <c r="M25" i="2" s="1"/>
  <c r="H26" i="2"/>
  <c r="H27" i="2"/>
  <c r="H28" i="2"/>
  <c r="H29" i="2"/>
  <c r="D10" i="2"/>
  <c r="D11" i="2"/>
  <c r="D12" i="2"/>
  <c r="D14" i="2"/>
  <c r="D15" i="2"/>
  <c r="D16" i="2"/>
  <c r="D17" i="2"/>
  <c r="D18" i="2"/>
  <c r="D19" i="2"/>
  <c r="D20" i="2"/>
  <c r="D21" i="2"/>
  <c r="D22" i="2"/>
  <c r="D23" i="2"/>
  <c r="D24" i="2"/>
  <c r="D25" i="2"/>
  <c r="D26" i="2"/>
  <c r="D27" i="2"/>
  <c r="D28" i="2"/>
  <c r="D9" i="2"/>
  <c r="G11" i="2"/>
  <c r="G14" i="2"/>
  <c r="G16" i="2"/>
  <c r="G17" i="2"/>
  <c r="G18" i="2"/>
  <c r="G20" i="2"/>
  <c r="G22" i="2"/>
  <c r="G23" i="2"/>
  <c r="G25" i="2"/>
  <c r="G26" i="2"/>
  <c r="G27" i="2"/>
  <c r="G28" i="2"/>
  <c r="G29" i="2"/>
  <c r="P9" i="2"/>
  <c r="P10" i="2"/>
  <c r="P11" i="2"/>
  <c r="P12" i="2"/>
  <c r="P13" i="2"/>
  <c r="P14" i="2"/>
  <c r="P15" i="2"/>
  <c r="P16" i="2"/>
  <c r="P17" i="2"/>
  <c r="P18" i="2"/>
  <c r="P19" i="2"/>
  <c r="T21" i="2"/>
  <c r="T22" i="2"/>
  <c r="T23" i="2"/>
  <c r="T24" i="2"/>
  <c r="T25" i="2"/>
  <c r="T26" i="2"/>
  <c r="T27" i="2"/>
  <c r="T28" i="2"/>
  <c r="T29" i="2"/>
  <c r="T9" i="2"/>
  <c r="T10" i="2"/>
  <c r="T11" i="2"/>
  <c r="T12" i="2"/>
  <c r="T13" i="2"/>
  <c r="T14" i="2"/>
  <c r="T15" i="2"/>
  <c r="T16" i="2"/>
  <c r="T17" i="2"/>
  <c r="T18" i="2"/>
  <c r="T19" i="2"/>
  <c r="T20" i="2"/>
  <c r="S21" i="2"/>
  <c r="S22" i="2"/>
  <c r="S23" i="2"/>
  <c r="S24" i="2"/>
  <c r="S25" i="2"/>
  <c r="S26" i="2"/>
  <c r="S27" i="2"/>
  <c r="S28" i="2"/>
  <c r="S29" i="2"/>
  <c r="S9" i="2"/>
  <c r="S10" i="2"/>
  <c r="S11" i="2"/>
  <c r="S12" i="2"/>
  <c r="S13" i="2"/>
  <c r="S14" i="2"/>
  <c r="S15" i="2"/>
  <c r="S16" i="2"/>
  <c r="S17" i="2"/>
  <c r="S18" i="2"/>
  <c r="S19" i="2"/>
  <c r="S20" i="2"/>
  <c r="R21" i="2"/>
  <c r="R22" i="2"/>
  <c r="R23" i="2"/>
  <c r="R24" i="2"/>
  <c r="R25" i="2"/>
  <c r="R26" i="2"/>
  <c r="R27" i="2"/>
  <c r="R28" i="2"/>
  <c r="R29" i="2"/>
  <c r="R9" i="2"/>
  <c r="R10" i="2"/>
  <c r="R11" i="2"/>
  <c r="R12" i="2"/>
  <c r="R13" i="2"/>
  <c r="R14" i="2"/>
  <c r="R15" i="2"/>
  <c r="R16" i="2"/>
  <c r="R17" i="2"/>
  <c r="R18" i="2"/>
  <c r="R19" i="2"/>
  <c r="R20" i="2"/>
  <c r="Q9" i="2"/>
  <c r="Q10" i="2"/>
  <c r="Q11" i="2"/>
  <c r="Q12" i="2"/>
  <c r="Q13" i="2"/>
  <c r="Q14" i="2"/>
  <c r="Q15" i="2"/>
  <c r="Q16" i="2"/>
  <c r="Q17" i="2"/>
  <c r="Q18" i="2"/>
  <c r="Q19" i="2"/>
  <c r="Q21" i="2"/>
  <c r="Q22" i="2"/>
  <c r="Q23" i="2"/>
  <c r="Q24" i="2"/>
  <c r="Q25" i="2"/>
  <c r="Q26" i="2"/>
  <c r="Q27" i="2"/>
  <c r="Q28" i="2"/>
  <c r="Q29" i="2"/>
  <c r="Q20" i="2"/>
  <c r="P21" i="2"/>
  <c r="P22" i="2"/>
  <c r="P23" i="2"/>
  <c r="P24" i="2"/>
  <c r="P25" i="2"/>
  <c r="P26" i="2"/>
  <c r="P27" i="2"/>
  <c r="P28" i="2"/>
  <c r="P29" i="2"/>
  <c r="P20" i="2"/>
  <c r="L9" i="2"/>
  <c r="M22" i="2" l="1"/>
  <c r="L21" i="2"/>
  <c r="L17" i="2"/>
  <c r="L15" i="2"/>
  <c r="L12" i="2"/>
  <c r="L13" i="2"/>
  <c r="M13" i="2"/>
  <c r="L16" i="2"/>
  <c r="L14" i="2"/>
  <c r="L11" i="2"/>
  <c r="M17" i="2"/>
  <c r="M12" i="2"/>
  <c r="M20" i="2"/>
  <c r="M19" i="2"/>
  <c r="M15" i="2"/>
  <c r="L19" i="2"/>
  <c r="M11" i="2"/>
  <c r="F30" i="2"/>
  <c r="M10" i="2"/>
  <c r="L10" i="2"/>
  <c r="F32" i="2"/>
  <c r="F34" i="2" l="1"/>
  <c r="M30" i="2"/>
  <c r="F33" i="2" s="1"/>
</calcChain>
</file>

<file path=xl/sharedStrings.xml><?xml version="1.0" encoding="utf-8"?>
<sst xmlns="http://schemas.openxmlformats.org/spreadsheetml/2006/main" count="892" uniqueCount="542">
  <si>
    <t xml:space="preserve">                                                                                                                                                                                                                                                               </t>
  </si>
  <si>
    <t>KIND</t>
  </si>
  <si>
    <t>LF</t>
  </si>
  <si>
    <t>GERM.</t>
  </si>
  <si>
    <t>PURITY</t>
  </si>
  <si>
    <t>SEEDS/#</t>
  </si>
  <si>
    <t>PLS</t>
  </si>
  <si>
    <t>Alkali sacaton</t>
  </si>
  <si>
    <t>Spai</t>
  </si>
  <si>
    <t>Annual Sunflower</t>
  </si>
  <si>
    <t>Hean</t>
  </si>
  <si>
    <t>Basa</t>
  </si>
  <si>
    <t>Poam</t>
  </si>
  <si>
    <t>Birdsfoot Trefoil</t>
  </si>
  <si>
    <t>Loco</t>
  </si>
  <si>
    <t>Putr</t>
  </si>
  <si>
    <t>Black Chokecherry</t>
  </si>
  <si>
    <t>Prvim</t>
  </si>
  <si>
    <t>Lile</t>
  </si>
  <si>
    <t>Blue Grama</t>
  </si>
  <si>
    <t>Bogr</t>
  </si>
  <si>
    <t>Elgl</t>
  </si>
  <si>
    <t>Poca</t>
  </si>
  <si>
    <t>Asci</t>
  </si>
  <si>
    <t>Desert Bitterbrush</t>
  </si>
  <si>
    <t>Pugl</t>
  </si>
  <si>
    <t>Duhurian Wildrye</t>
  </si>
  <si>
    <t>Eldu</t>
  </si>
  <si>
    <t>Kopr</t>
  </si>
  <si>
    <t>Atca</t>
  </si>
  <si>
    <t>Epvi</t>
  </si>
  <si>
    <t>Feid</t>
  </si>
  <si>
    <t>Low Rabbitbrush</t>
  </si>
  <si>
    <t>Chvi</t>
  </si>
  <si>
    <t>Brbi</t>
  </si>
  <si>
    <t>Meadow Foxtail</t>
  </si>
  <si>
    <t>Alar</t>
  </si>
  <si>
    <t>Brma</t>
  </si>
  <si>
    <t>Mountain Rye</t>
  </si>
  <si>
    <t>Semo</t>
  </si>
  <si>
    <t>Spmu</t>
  </si>
  <si>
    <t>Epne</t>
  </si>
  <si>
    <t>Daglpa</t>
  </si>
  <si>
    <t>Pest</t>
  </si>
  <si>
    <t>Prairie junegrass</t>
  </si>
  <si>
    <t>Prickly Lettuce</t>
  </si>
  <si>
    <t>Redtop</t>
  </si>
  <si>
    <t>Agal</t>
  </si>
  <si>
    <t>Reed Canarygrass</t>
  </si>
  <si>
    <t>Phar</t>
  </si>
  <si>
    <t>Rice Hulls</t>
  </si>
  <si>
    <t>ArtrT</t>
  </si>
  <si>
    <t>ArtrV</t>
  </si>
  <si>
    <t>ArtrW</t>
  </si>
  <si>
    <t>Onvi</t>
  </si>
  <si>
    <t>Pose</t>
  </si>
  <si>
    <t>Bocu</t>
  </si>
  <si>
    <t>Silvery Lupine</t>
  </si>
  <si>
    <t>Luar</t>
  </si>
  <si>
    <t>Sami</t>
  </si>
  <si>
    <t>Smooth Sumac</t>
  </si>
  <si>
    <t>Rhgl</t>
  </si>
  <si>
    <t>Elwa</t>
  </si>
  <si>
    <t>Squaw Apple</t>
  </si>
  <si>
    <t>Pera</t>
  </si>
  <si>
    <t>Come</t>
  </si>
  <si>
    <t>Trfr</t>
  </si>
  <si>
    <t>Sweetanise</t>
  </si>
  <si>
    <t>Osoc</t>
  </si>
  <si>
    <t>Phpr</t>
  </si>
  <si>
    <t>Cemo</t>
  </si>
  <si>
    <t>Heut</t>
  </si>
  <si>
    <t>Agsm</t>
  </si>
  <si>
    <t>Acmi</t>
  </si>
  <si>
    <t>Chna</t>
  </si>
  <si>
    <t>Spco</t>
  </si>
  <si>
    <t>Shadscale Saltbrush</t>
  </si>
  <si>
    <t>Atco</t>
  </si>
  <si>
    <t>Cele</t>
  </si>
  <si>
    <t>Vimu</t>
  </si>
  <si>
    <t>Genus species code</t>
  </si>
  <si>
    <t>Price/bulk LB</t>
  </si>
  <si>
    <t>Yellow Sweetclover</t>
  </si>
  <si>
    <t>Meof</t>
  </si>
  <si>
    <t>Mesa</t>
  </si>
  <si>
    <t>Spgr</t>
  </si>
  <si>
    <t>Pepa</t>
  </si>
  <si>
    <t>Salina Wildrye</t>
  </si>
  <si>
    <t>Elsa</t>
  </si>
  <si>
    <t>Inland Saltgrass</t>
  </si>
  <si>
    <t>Disp</t>
  </si>
  <si>
    <t>Nuttall's Alkaligrass</t>
  </si>
  <si>
    <t>Punu</t>
  </si>
  <si>
    <t>Sand Dropseed</t>
  </si>
  <si>
    <t>Spcr</t>
  </si>
  <si>
    <t>Sheep Fescue</t>
  </si>
  <si>
    <t>Feov</t>
  </si>
  <si>
    <t>Strawberry Clover</t>
  </si>
  <si>
    <t>Firecracker Penstemon</t>
  </si>
  <si>
    <t>Peea</t>
  </si>
  <si>
    <t>American Vetch</t>
  </si>
  <si>
    <t>Viam</t>
  </si>
  <si>
    <t>Meadow Sedge</t>
  </si>
  <si>
    <t>Capr</t>
  </si>
  <si>
    <t>Spiny Hopsage</t>
  </si>
  <si>
    <t>Grsp</t>
  </si>
  <si>
    <t>Cela</t>
  </si>
  <si>
    <t>Muttongrass</t>
  </si>
  <si>
    <t>Pofe</t>
  </si>
  <si>
    <t>Hardstem Bullrush</t>
  </si>
  <si>
    <t>Scac</t>
  </si>
  <si>
    <t>Rhtr</t>
  </si>
  <si>
    <t>Beaked Sedge</t>
  </si>
  <si>
    <t>Caro</t>
  </si>
  <si>
    <t>Amal</t>
  </si>
  <si>
    <t>Buda</t>
  </si>
  <si>
    <t>Toe Jam</t>
  </si>
  <si>
    <t>Immigrant</t>
  </si>
  <si>
    <t>Seed: Common Name</t>
  </si>
  <si>
    <t>Seed: Scientific Name</t>
  </si>
  <si>
    <t>Cost per pound</t>
  </si>
  <si>
    <t>Total Pounds</t>
  </si>
  <si>
    <t># Seeds/lb</t>
  </si>
  <si>
    <t># of Viable Seeds/sq foot</t>
  </si>
  <si>
    <t>Total Cost</t>
  </si>
  <si>
    <t>Acres</t>
  </si>
  <si>
    <t>Budget</t>
  </si>
  <si>
    <t>Variety</t>
  </si>
  <si>
    <t>Alfalfa</t>
  </si>
  <si>
    <t>Arrowleaf Balsamroot</t>
  </si>
  <si>
    <t>Ladak</t>
  </si>
  <si>
    <t>Nomad</t>
  </si>
  <si>
    <t>Ranger</t>
  </si>
  <si>
    <t>Spreador 4</t>
  </si>
  <si>
    <t>Sherman</t>
  </si>
  <si>
    <t>Big Bluegrass</t>
  </si>
  <si>
    <t>Big Squirreltail</t>
  </si>
  <si>
    <t>Bitterbrush</t>
  </si>
  <si>
    <t>Blue Flax</t>
  </si>
  <si>
    <t>Elkton</t>
  </si>
  <si>
    <t>Blue Wildrye</t>
  </si>
  <si>
    <t>Bottlebrush Squirreltail</t>
  </si>
  <si>
    <t>Texoka</t>
  </si>
  <si>
    <t>Buffalograss</t>
  </si>
  <si>
    <t>Canbar</t>
  </si>
  <si>
    <t>Canby Bluegrass</t>
  </si>
  <si>
    <t>Lutana</t>
  </si>
  <si>
    <t>Cicer Milkvetch</t>
  </si>
  <si>
    <t>Crested Wheatgrass</t>
  </si>
  <si>
    <t>Appar</t>
  </si>
  <si>
    <t>Maple Grove</t>
  </si>
  <si>
    <t>Anatone</t>
  </si>
  <si>
    <t>Goldar</t>
  </si>
  <si>
    <t>P-7</t>
  </si>
  <si>
    <t>Hycrest</t>
  </si>
  <si>
    <t>Douglas</t>
  </si>
  <si>
    <t>Ephraim</t>
  </si>
  <si>
    <t>CD-II</t>
  </si>
  <si>
    <t xml:space="preserve">Nordan </t>
  </si>
  <si>
    <t>Trailhead</t>
  </si>
  <si>
    <t>Magnar</t>
  </si>
  <si>
    <t>Rimrock</t>
  </si>
  <si>
    <t>White River</t>
  </si>
  <si>
    <t>Nezpar</t>
  </si>
  <si>
    <t>Oahe</t>
  </si>
  <si>
    <t>Rush</t>
  </si>
  <si>
    <t>V_1</t>
  </si>
  <si>
    <t>V_2</t>
  </si>
  <si>
    <t>V_3</t>
  </si>
  <si>
    <t>V_4</t>
  </si>
  <si>
    <t>V_5</t>
  </si>
  <si>
    <t>Curlleaf Mountain Mahogany</t>
  </si>
  <si>
    <t>Forage Kochia</t>
  </si>
  <si>
    <t>Fourwing Saltbush</t>
  </si>
  <si>
    <t>Viva</t>
  </si>
  <si>
    <t>Galleta</t>
  </si>
  <si>
    <t>Gooseberryleaf Globemallow</t>
  </si>
  <si>
    <t>Great Basin Wildrye</t>
  </si>
  <si>
    <t>Green Ephedra</t>
  </si>
  <si>
    <t>Lodorm</t>
  </si>
  <si>
    <t>Green Needlegrass</t>
  </si>
  <si>
    <t>Joseph</t>
  </si>
  <si>
    <t>Idaho Fescue</t>
  </si>
  <si>
    <t>Indian Ricegrass</t>
  </si>
  <si>
    <t>Intermediate Wheatgrass</t>
  </si>
  <si>
    <t>Meadow Brome</t>
  </si>
  <si>
    <t>Regar</t>
  </si>
  <si>
    <t>Bromar</t>
  </si>
  <si>
    <t>Mountain Brome</t>
  </si>
  <si>
    <t>Munro Globemallow</t>
  </si>
  <si>
    <t>Needle and Thread</t>
  </si>
  <si>
    <t>Nevada Ephedra</t>
  </si>
  <si>
    <t>Paiute</t>
  </si>
  <si>
    <t>Orchardgrass</t>
  </si>
  <si>
    <t>Palmer Penstemon</t>
  </si>
  <si>
    <t>Luna</t>
  </si>
  <si>
    <t>Pubescent Wheatgrass</t>
  </si>
  <si>
    <t>Bandera</t>
  </si>
  <si>
    <t>Bozoisky</t>
  </si>
  <si>
    <t>Rocky Mountain Penstemon</t>
  </si>
  <si>
    <t>Russian Wildrye</t>
  </si>
  <si>
    <t>Sagebrush, Basin Big</t>
  </si>
  <si>
    <t>Sagebrush, Mountain</t>
  </si>
  <si>
    <t>Sagebrush, Wyoming</t>
  </si>
  <si>
    <t>Eski</t>
  </si>
  <si>
    <t>Sainfoin</t>
  </si>
  <si>
    <t>Sandberg Bluegrass</t>
  </si>
  <si>
    <t>Saskatoon Serviceberry</t>
  </si>
  <si>
    <t>Scarlet Globemallow</t>
  </si>
  <si>
    <t>Showy Goldeneye</t>
  </si>
  <si>
    <t>Vavilov</t>
  </si>
  <si>
    <t>Siberian Wheatgrass</t>
  </si>
  <si>
    <t>Sideoats Grama</t>
  </si>
  <si>
    <t>Skunkbrush</t>
  </si>
  <si>
    <t>San Luis</t>
  </si>
  <si>
    <t>Slender Wheatgrass</t>
  </si>
  <si>
    <t>Delar</t>
  </si>
  <si>
    <t>Small Burnet</t>
  </si>
  <si>
    <t>Secar</t>
  </si>
  <si>
    <t>Snake River Wheatgrass</t>
  </si>
  <si>
    <t>Stansbury Cliffrose</t>
  </si>
  <si>
    <t>Sodar</t>
  </si>
  <si>
    <t>Streambank Wheatgrass</t>
  </si>
  <si>
    <t>Alkar</t>
  </si>
  <si>
    <t>Tall Wheatgrass</t>
  </si>
  <si>
    <t>Bannock</t>
  </si>
  <si>
    <t>Critana</t>
  </si>
  <si>
    <t>Thickspike Wheatgrass</t>
  </si>
  <si>
    <t>Timothy</t>
  </si>
  <si>
    <t>True Mountain Mahogany</t>
  </si>
  <si>
    <t>Timp</t>
  </si>
  <si>
    <t>Utah Sweetvech</t>
  </si>
  <si>
    <t>Arriba</t>
  </si>
  <si>
    <t>Western Wheatgrass</t>
  </si>
  <si>
    <t>Western Yarrow</t>
  </si>
  <si>
    <t>Whitestem Rubber Rabbitbrush</t>
  </si>
  <si>
    <t>Winterfat</t>
  </si>
  <si>
    <t>Niner</t>
  </si>
  <si>
    <t>Pierre</t>
  </si>
  <si>
    <t>Bulk Pounds per acre</t>
  </si>
  <si>
    <t>PLS Pounds per acre</t>
  </si>
  <si>
    <t>Average PLS</t>
  </si>
  <si>
    <t>Bluebunch Wheatgrass</t>
  </si>
  <si>
    <t>Total</t>
  </si>
  <si>
    <t>Bulk lbs/acre</t>
  </si>
  <si>
    <t>PLS lbs/acre</t>
  </si>
  <si>
    <t>Dollars/acre</t>
  </si>
  <si>
    <t>Project Name</t>
  </si>
  <si>
    <t>Database #</t>
  </si>
  <si>
    <r>
      <t>Live seed/ft</t>
    </r>
    <r>
      <rPr>
        <vertAlign val="superscript"/>
        <sz val="10"/>
        <rFont val="Arial"/>
        <family val="2"/>
      </rPr>
      <t>2</t>
    </r>
  </si>
  <si>
    <t>Habitat Treatment</t>
  </si>
  <si>
    <t>Habitat Treatments</t>
  </si>
  <si>
    <t>Varieties</t>
  </si>
  <si>
    <t>Drill</t>
  </si>
  <si>
    <t>Broadcast</t>
  </si>
  <si>
    <t>Broadcast/Chain</t>
  </si>
  <si>
    <t>Broadcast/Harrow</t>
  </si>
  <si>
    <t>Broadcast/Aerator</t>
  </si>
  <si>
    <t>Broadcast/Bullhog</t>
  </si>
  <si>
    <t>Other</t>
  </si>
  <si>
    <t>Notes</t>
  </si>
  <si>
    <t>Plant Material/Precipitation List</t>
  </si>
  <si>
    <t>8-12</t>
  </si>
  <si>
    <t>12-14</t>
  </si>
  <si>
    <t xml:space="preserve"> </t>
  </si>
  <si>
    <t>14-16</t>
  </si>
  <si>
    <t>&lt;8</t>
  </si>
  <si>
    <t>Alkali Sacaton</t>
  </si>
  <si>
    <t>16-25+</t>
  </si>
  <si>
    <t>Dahurian Wildrye</t>
  </si>
  <si>
    <t>Mountian Rye</t>
  </si>
  <si>
    <t>Prairie Junegrass</t>
  </si>
  <si>
    <t>Sideoats grama</t>
  </si>
  <si>
    <t>Sweet Anise</t>
  </si>
  <si>
    <t>Utah Sweetvetch</t>
  </si>
  <si>
    <t>Utah Serviceberry</t>
  </si>
  <si>
    <t>Scientific Name</t>
  </si>
  <si>
    <t>Medicago sativa</t>
  </si>
  <si>
    <t>Sporobolus airoides</t>
  </si>
  <si>
    <t>Vicia americana</t>
  </si>
  <si>
    <t>Helianthus annuus</t>
  </si>
  <si>
    <t>Balsamorhiza sagittata</t>
  </si>
  <si>
    <t>Carex rostrata</t>
  </si>
  <si>
    <t>Poa ampla</t>
  </si>
  <si>
    <t>Lotus corniculatus</t>
  </si>
  <si>
    <t>Purshia tridentata</t>
  </si>
  <si>
    <t>Prunus virginiana</t>
  </si>
  <si>
    <t>Linum lewisii</t>
  </si>
  <si>
    <t>Bouteloua gracilis</t>
  </si>
  <si>
    <t>Elymus glaucus</t>
  </si>
  <si>
    <t>Buchloe dactyloides</t>
  </si>
  <si>
    <t>Poa canbyi</t>
  </si>
  <si>
    <t>Astragalus cicer</t>
  </si>
  <si>
    <t>Agropyron cristatum</t>
  </si>
  <si>
    <t>Cercocarpus ledifolius</t>
  </si>
  <si>
    <t>Purshia gladulosa</t>
  </si>
  <si>
    <t>Elymus dahuricus</t>
  </si>
  <si>
    <t>Penstemon eatonii</t>
  </si>
  <si>
    <t>Kochia prostrata</t>
  </si>
  <si>
    <t>Atriplex canescens</t>
  </si>
  <si>
    <t>Ephedra viridis</t>
  </si>
  <si>
    <t>Scirpus acutus</t>
  </si>
  <si>
    <t>Festuca idahoensis</t>
  </si>
  <si>
    <t>Hard Fescue</t>
  </si>
  <si>
    <t>Distichlis spicata</t>
  </si>
  <si>
    <t>Chrysothamnus viscidiflorus</t>
  </si>
  <si>
    <t>Bromus biebersteinii</t>
  </si>
  <si>
    <t>Alopecurus arundinaceus</t>
  </si>
  <si>
    <t>Bromus marginatus</t>
  </si>
  <si>
    <t>Secale montanum</t>
  </si>
  <si>
    <t>Sphaeralcea munroana</t>
  </si>
  <si>
    <t>Poa fendleriana</t>
  </si>
  <si>
    <t>Ephedra nevadensis</t>
  </si>
  <si>
    <t>Dactylis glomerata</t>
  </si>
  <si>
    <t>Penstemon palmeri</t>
  </si>
  <si>
    <t>Lactuca serriola</t>
  </si>
  <si>
    <t>Lase</t>
  </si>
  <si>
    <t>Agrostis alba</t>
  </si>
  <si>
    <t>Phalaris arundinacea</t>
  </si>
  <si>
    <t>Penstemon strictus</t>
  </si>
  <si>
    <t>Artemisia tridentata tridentata</t>
  </si>
  <si>
    <t>Artemisia tridentata wyomingensis</t>
  </si>
  <si>
    <t>Artemisia tridentata vaseyana</t>
  </si>
  <si>
    <t>Onobrychis viciifolia</t>
  </si>
  <si>
    <t>Elymus salinus</t>
  </si>
  <si>
    <t>Sporobolus cryptandrus</t>
  </si>
  <si>
    <t>Poa secunda</t>
  </si>
  <si>
    <t>Amelanchier alnifolia</t>
  </si>
  <si>
    <t>Sphaeralcea coccinea</t>
  </si>
  <si>
    <t>Atriplex confertifolia</t>
  </si>
  <si>
    <t>Festuca Ovina</t>
  </si>
  <si>
    <t>Viguiera multiflora</t>
  </si>
  <si>
    <t>Bouteloua curtipendula</t>
  </si>
  <si>
    <t>Lupinus arenteus</t>
  </si>
  <si>
    <t>Rhus trilobata</t>
  </si>
  <si>
    <t>Sanguisorba minor</t>
  </si>
  <si>
    <t>Rhus glabra</t>
  </si>
  <si>
    <t>Elymus wawawaiensis</t>
  </si>
  <si>
    <t>Grayia spinosa</t>
  </si>
  <si>
    <t>Peraphyllum ramosissimum</t>
  </si>
  <si>
    <t>Cowania mexicana</t>
  </si>
  <si>
    <t>Trifolium fragiferum</t>
  </si>
  <si>
    <t>Osmorhiza occidentalis</t>
  </si>
  <si>
    <t>Phleum pratense</t>
  </si>
  <si>
    <t>Cercocarpus montanus</t>
  </si>
  <si>
    <t>Hedysarum utahensis</t>
  </si>
  <si>
    <t>Achillea millefolium</t>
  </si>
  <si>
    <t>Chrysothamnus nauseosus</t>
  </si>
  <si>
    <t>Ceratoides lanata</t>
  </si>
  <si>
    <t>Melilotus officinalis</t>
  </si>
  <si>
    <t>Puccinellia nuttalliana</t>
  </si>
  <si>
    <t>Festuca brevipila</t>
  </si>
  <si>
    <t>Febr7</t>
  </si>
  <si>
    <t>Grasses</t>
  </si>
  <si>
    <t>Shrubs</t>
  </si>
  <si>
    <t>Forbs</t>
  </si>
  <si>
    <t>Grasslike</t>
  </si>
  <si>
    <t>Newhy Wheatgrass</t>
  </si>
  <si>
    <t>Elho</t>
  </si>
  <si>
    <t>Elymus hoffmanii</t>
  </si>
  <si>
    <t>Durar</t>
  </si>
  <si>
    <t>Instructions for Using the Seed Mix Spreadsheet</t>
  </si>
  <si>
    <t>How to use the spreadsheets:</t>
  </si>
  <si>
    <t xml:space="preserve">3)  The next thing you need to enter is the "Bulk Pounds per acre."  When you are doing this, remember that not all seeds are the same size.  For example, the number of seeds in a pound of yarrow is not the same as the number in a pound of fourwing saltbush.  To help you with this we have included the "# of Viable Seeds/sq foot" column.  You want the Total number of live seeds/sq foot to be somewhere between 40 and 60.  </t>
  </si>
  <si>
    <t>4)  If a project has a dribbler mix or sagebrush or kochia that is going to be seeded separate include them on the same mix sheet for that project but include a note at the bottom of the sheet.  If there is anything unique about this seed mix that we have talked about be sure to include it in the note section as well.  We will mix well over 100 mixes each fall so we don't remember the details of every mix.  Thanks.  We hope this is helpful for you.  We know this will help us a lot.</t>
  </si>
  <si>
    <t>Any</t>
  </si>
  <si>
    <t>Carex praegracilis</t>
  </si>
  <si>
    <t>Grasslikes</t>
  </si>
  <si>
    <t xml:space="preserve">2)  The "Seed:Commmon Name" column is where you will enter the species that you want in your mix.  You can enter this information one of two ways.  You can either use the drop down list that is available in each cell in that column or you can type in the species you want.  The catch with typing in the species is you have to spell/type it the way it appears in the inventory list.  Once you have selected the species you want you then select the variety in the "Variety" column.  This is done with the drop down list as well.  If you don't have a preference on the variety that we use or if the species doesn't have a varienty to choose please select "any" for the variety.  </t>
  </si>
  <si>
    <t>This spreadsheet is designed to help you as the field biologist create seed mixes and estimates for your projects.  This will also unify the format that seed requests are sent to the GBRC. You will need to prepare a seed mix for each project that requires seed and attach it to the proposal in the database.  All seed requests need to be completed by the May 15th deadline.</t>
  </si>
  <si>
    <t>Approximate Date Needed</t>
  </si>
  <si>
    <r>
      <t xml:space="preserve">1)  Columns or rows titled in </t>
    </r>
    <r>
      <rPr>
        <b/>
        <sz val="10"/>
        <color indexed="10"/>
        <rFont val="Arial"/>
        <family val="2"/>
      </rPr>
      <t>Bold Red</t>
    </r>
    <r>
      <rPr>
        <sz val="10"/>
        <color indexed="10"/>
        <rFont val="Arial"/>
        <family val="2"/>
      </rPr>
      <t xml:space="preserve"> </t>
    </r>
    <r>
      <rPr>
        <sz val="10"/>
        <rFont val="Arial"/>
        <family val="2"/>
      </rPr>
      <t>are the areas you will need to fill in for each project.  At the top of the mix sheet there is a place to fill in the project name, database #, acres, budget, habitat treatment, and approximate date needed. Be sure to use the project name that is used in the database.  Under Habitat Treatment is a dropdown list of basic seed application methods.  If your seed application is different from what is available in the list select "other" and provide details in the notes at the bottom of the sheet.</t>
    </r>
  </si>
  <si>
    <t>Bluejoint Reedgrass</t>
  </si>
  <si>
    <t>Caca</t>
  </si>
  <si>
    <t>Calamagrostis canadensis</t>
  </si>
  <si>
    <t>Columbia Needlegrass</t>
  </si>
  <si>
    <t>Rocky Mountain Bee Plant</t>
  </si>
  <si>
    <t>Clse</t>
  </si>
  <si>
    <t>Cleome serrulata</t>
  </si>
  <si>
    <t>Bozoisky II</t>
  </si>
  <si>
    <t>Alsike Clover</t>
  </si>
  <si>
    <t>Trhy</t>
  </si>
  <si>
    <t>Trifolium hybridum</t>
  </si>
  <si>
    <t>Nebraska Sedge</t>
  </si>
  <si>
    <t>Cane</t>
  </si>
  <si>
    <t>Carex Nebrascensis</t>
  </si>
  <si>
    <t>Water Sedge</t>
  </si>
  <si>
    <t>Caaq</t>
  </si>
  <si>
    <t>Carex aquatilis</t>
  </si>
  <si>
    <t>Alma</t>
  </si>
  <si>
    <t>Hachita</t>
  </si>
  <si>
    <t>Sphaeralcea grossularifolia</t>
  </si>
  <si>
    <t>Paloma</t>
  </si>
  <si>
    <t>Covar</t>
  </si>
  <si>
    <t>Baltic Rush</t>
  </si>
  <si>
    <t>Juba</t>
  </si>
  <si>
    <t>Juncus balticus</t>
  </si>
  <si>
    <t>Lipe</t>
  </si>
  <si>
    <t>Linum perenne</t>
  </si>
  <si>
    <t>Creeping Foxtail</t>
  </si>
  <si>
    <t>Garrison</t>
  </si>
  <si>
    <t>Creeping Spikerush</t>
  </si>
  <si>
    <t>Elpa</t>
  </si>
  <si>
    <t>Eleocharis palustris</t>
  </si>
  <si>
    <t>Lewis Flax</t>
  </si>
  <si>
    <t>Alopecurus pratensis</t>
  </si>
  <si>
    <t>Hycrest II</t>
  </si>
  <si>
    <t>Mountain Home</t>
  </si>
  <si>
    <t>UP Colorado</t>
  </si>
  <si>
    <t>UDWR Tetra</t>
  </si>
  <si>
    <t>Snowberry</t>
  </si>
  <si>
    <t>Syor</t>
  </si>
  <si>
    <t>Symphoricarpos oreophilus</t>
  </si>
  <si>
    <t>Dusty Penstemon</t>
  </si>
  <si>
    <t>Peco5</t>
  </si>
  <si>
    <t>Penstemon comarrhenus</t>
  </si>
  <si>
    <t>Sagebrush, Black</t>
  </si>
  <si>
    <t>Arno</t>
  </si>
  <si>
    <t>Artemisia nova</t>
  </si>
  <si>
    <t>Erum</t>
  </si>
  <si>
    <t>Eriogonum umbellatum</t>
  </si>
  <si>
    <t>Sulfur-flower Buckwheat</t>
  </si>
  <si>
    <t>Letterman Needlegrass</t>
  </si>
  <si>
    <t>Stle</t>
  </si>
  <si>
    <t>Stipa lettermani</t>
  </si>
  <si>
    <t>Quickgaurd</t>
  </si>
  <si>
    <t>Sterile Triticale</t>
  </si>
  <si>
    <t>Triticosecale</t>
  </si>
  <si>
    <t>Forage Kochia - Snowstorm</t>
  </si>
  <si>
    <t>Snowstorm</t>
  </si>
  <si>
    <t>First Strike</t>
  </si>
  <si>
    <t>Eagle</t>
  </si>
  <si>
    <t>Continental</t>
  </si>
  <si>
    <t>Vavilov II</t>
  </si>
  <si>
    <t>Fernleaf Biscuitroot</t>
  </si>
  <si>
    <t>Lodi</t>
  </si>
  <si>
    <t>Lomatium disectum</t>
  </si>
  <si>
    <t>Purple Prairie Clover</t>
  </si>
  <si>
    <t>Dapu</t>
  </si>
  <si>
    <t>Dalea purpurea</t>
  </si>
  <si>
    <t>Prairie Coneflower</t>
  </si>
  <si>
    <t>Stillwater</t>
  </si>
  <si>
    <t>Raco</t>
  </si>
  <si>
    <t>Ratibida columnifera</t>
  </si>
  <si>
    <t>Bannock II</t>
  </si>
  <si>
    <t>Shar</t>
  </si>
  <si>
    <t>Shepherida argentea</t>
  </si>
  <si>
    <t>Silver Buffaloberry</t>
  </si>
  <si>
    <t>Thickleaf Penstemon</t>
  </si>
  <si>
    <t>Pepa6</t>
  </si>
  <si>
    <t>Penstemon pachyphylus</t>
  </si>
  <si>
    <t>Elmu</t>
  </si>
  <si>
    <t>Elymus multisetus</t>
  </si>
  <si>
    <t>Columbia</t>
  </si>
  <si>
    <t>Fish Creek</t>
  </si>
  <si>
    <t>Star Lake</t>
  </si>
  <si>
    <t>Cache</t>
  </si>
  <si>
    <t>Garnet</t>
  </si>
  <si>
    <t>Reliable</t>
  </si>
  <si>
    <t>Stabilizer</t>
  </si>
  <si>
    <t>Discovery</t>
  </si>
  <si>
    <t>Recovery</t>
  </si>
  <si>
    <t>Basalt Milkvetch</t>
  </si>
  <si>
    <t>Asfi</t>
  </si>
  <si>
    <t>Astragalus filipes</t>
  </si>
  <si>
    <t>Alkali Bullrush</t>
  </si>
  <si>
    <t>Bulboschoenus maritimus</t>
  </si>
  <si>
    <t>Buma</t>
  </si>
  <si>
    <t>Black Greaseweed</t>
  </si>
  <si>
    <t>Save</t>
  </si>
  <si>
    <t>Sarcobatus vermiculatus</t>
  </si>
  <si>
    <t>Chairmakers Bulrush</t>
  </si>
  <si>
    <t>Scam</t>
  </si>
  <si>
    <t>Schoenoplectus americanus</t>
  </si>
  <si>
    <t>Common Threesquare</t>
  </si>
  <si>
    <t>Scpu</t>
  </si>
  <si>
    <t>Schoenoplectus pungens</t>
  </si>
  <si>
    <t>Creeping Wildrye</t>
  </si>
  <si>
    <t>Leymus triticoides</t>
  </si>
  <si>
    <t>Rio</t>
  </si>
  <si>
    <t>Golden Currant</t>
  </si>
  <si>
    <t>Riau</t>
  </si>
  <si>
    <t>Ribes aureum</t>
  </si>
  <si>
    <t>Prairie Aster</t>
  </si>
  <si>
    <t>Mata</t>
  </si>
  <si>
    <t>Machaeranthera tanacetifolia</t>
  </si>
  <si>
    <t>Scratchgrass</t>
  </si>
  <si>
    <t>Muas</t>
  </si>
  <si>
    <t>Muhlenbergia asperifolia</t>
  </si>
  <si>
    <t>Wild geranium</t>
  </si>
  <si>
    <t>Gevi</t>
  </si>
  <si>
    <t>Geranium viscosissimum</t>
  </si>
  <si>
    <t>Woods Rose</t>
  </si>
  <si>
    <t>Rowo</t>
  </si>
  <si>
    <t>Rosa woodsii</t>
  </si>
  <si>
    <t>Pssp</t>
  </si>
  <si>
    <t>Pseudoroegneria spicata</t>
  </si>
  <si>
    <t>Elymus elymoides</t>
  </si>
  <si>
    <t>Elel</t>
  </si>
  <si>
    <t>Acne</t>
  </si>
  <si>
    <t>Achnatherum nelsonii</t>
  </si>
  <si>
    <t>Agcr</t>
  </si>
  <si>
    <t>Pleuraphis jamesii</t>
  </si>
  <si>
    <t>Plja</t>
  </si>
  <si>
    <t>Leci</t>
  </si>
  <si>
    <t>Leymus cinereus</t>
  </si>
  <si>
    <t>Navi</t>
  </si>
  <si>
    <t>Nassella viridula</t>
  </si>
  <si>
    <t>Achnatherum hymenoides</t>
  </si>
  <si>
    <t>Achy</t>
  </si>
  <si>
    <t>Thinopyrum intermedium</t>
  </si>
  <si>
    <t>Thin</t>
  </si>
  <si>
    <t>Hesperotipa comata</t>
  </si>
  <si>
    <t>Heco</t>
  </si>
  <si>
    <t>Koeleria macrantha</t>
  </si>
  <si>
    <t>Koma</t>
  </si>
  <si>
    <t>Thinopyrum intermedium barbulatum</t>
  </si>
  <si>
    <t>Thinb</t>
  </si>
  <si>
    <t>Psju</t>
  </si>
  <si>
    <t>Psathyrostachys juncea</t>
  </si>
  <si>
    <t>Agfr</t>
  </si>
  <si>
    <t>Agropyron fragile</t>
  </si>
  <si>
    <t>Elymus trachycaulus</t>
  </si>
  <si>
    <t>Eltr</t>
  </si>
  <si>
    <t>Elymus lanceolatus</t>
  </si>
  <si>
    <t>Ella</t>
  </si>
  <si>
    <t>Ellas</t>
  </si>
  <si>
    <t>Thinopyrum ponticum</t>
  </si>
  <si>
    <t>Thpo</t>
  </si>
  <si>
    <t>Pascopyron smithii</t>
  </si>
  <si>
    <t>Searls Prairie Clover</t>
  </si>
  <si>
    <t>Dase</t>
  </si>
  <si>
    <t>Dalea searlsiae</t>
  </si>
  <si>
    <t>*Species list is not all inclusive. Add additional desired species or sources/varieties in notes below.</t>
  </si>
  <si>
    <r>
      <t xml:space="preserve">The 'Precip Reference' tab contains information on which species are recommended for different precipitation zones.  The 'Mix' tab is where you will create your seed mixes. The 'Species List' tab contains the information for each species that we typically carry in the warehouse.  It does not necessarily mean that species is currently in stock. </t>
    </r>
    <r>
      <rPr>
        <b/>
        <sz val="10"/>
        <rFont val="Arial"/>
        <family val="2"/>
      </rPr>
      <t xml:space="preserve">If a species or source you desire is not listed please include it in the notes section. </t>
    </r>
    <r>
      <rPr>
        <sz val="10"/>
        <rFont val="Arial"/>
      </rPr>
      <t>Prices change as we get new inventory so we will periodically updated the inventory sheet with current prices.  This will allow you to be able to create fairly acurate estimates whenever you need them.</t>
    </r>
  </si>
  <si>
    <t>Leti</t>
  </si>
  <si>
    <t>Alpr</t>
  </si>
  <si>
    <t>Alfalfa, Yellow</t>
  </si>
  <si>
    <t>Mesaf</t>
  </si>
  <si>
    <t>Medicago sativa falcata</t>
  </si>
  <si>
    <t>Don</t>
  </si>
  <si>
    <t>Prices are current as of December, 2016.  Prices change as new inventory is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</si>
</sst>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7" formatCode="&quot;$&quot;#,##0.00_);\(&quot;$&quot;#,##0.00\)"/>
    <numFmt numFmtId="44" formatCode="_(&quot;$&quot;* #,##0.00_);_(&quot;$&quot;* \(#,##0.00\);_(&quot;$&quot;* &quot;-&quot;??_);_(@_)"/>
    <numFmt numFmtId="43" formatCode="_(* #,##0.00_);_(* \(#,##0.00\);_(* &quot;-&quot;??_);_(@_)"/>
    <numFmt numFmtId="164" formatCode="&quot;$&quot;#,##0.00"/>
    <numFmt numFmtId="165" formatCode="0_);[Red]\(0\)"/>
    <numFmt numFmtId="166" formatCode="0.0000"/>
    <numFmt numFmtId="167" formatCode="&quot;$&quot;#,##0\ ;\(&quot;$&quot;#,##0\)"/>
    <numFmt numFmtId="168" formatCode="&quot;$&quot;#,##0.00\ ;\(&quot;$&quot;#,##0.00\)"/>
    <numFmt numFmtId="169" formatCode="&quot;$&quot;#,##0"/>
  </numFmts>
  <fonts count="16" x14ac:knownFonts="1">
    <font>
      <sz val="10"/>
      <name val="Arial"/>
    </font>
    <font>
      <sz val="10"/>
      <name val="Arial"/>
    </font>
    <font>
      <sz val="10"/>
      <name val="Arial"/>
      <family val="2"/>
    </font>
    <font>
      <b/>
      <sz val="10"/>
      <name val="Arial"/>
      <family val="2"/>
    </font>
    <font>
      <sz val="8"/>
      <name val="Arial"/>
      <family val="2"/>
    </font>
    <font>
      <b/>
      <sz val="10"/>
      <color indexed="10"/>
      <name val="Arial"/>
      <family val="2"/>
    </font>
    <font>
      <vertAlign val="superscript"/>
      <sz val="10"/>
      <name val="Arial"/>
      <family val="2"/>
    </font>
    <font>
      <b/>
      <sz val="10"/>
      <name val="Times New Roman"/>
      <family val="1"/>
    </font>
    <font>
      <sz val="10"/>
      <name val="Times New Roman"/>
      <family val="1"/>
    </font>
    <font>
      <sz val="10"/>
      <color indexed="10"/>
      <name val="Arial"/>
      <family val="2"/>
    </font>
    <font>
      <b/>
      <sz val="18"/>
      <name val="Arial"/>
      <family val="2"/>
    </font>
    <font>
      <b/>
      <sz val="12"/>
      <name val="Arial"/>
      <family val="2"/>
    </font>
    <font>
      <b/>
      <sz val="12"/>
      <color indexed="10"/>
      <name val="Arial"/>
      <family val="2"/>
    </font>
    <font>
      <sz val="10"/>
      <color rgb="FFFF0000"/>
      <name val="Arial"/>
      <family val="2"/>
    </font>
    <font>
      <i/>
      <sz val="10"/>
      <name val="Arial"/>
      <family val="2"/>
    </font>
    <font>
      <b/>
      <i/>
      <sz val="10"/>
      <name val="Arial"/>
      <family val="2"/>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52"/>
        <bgColor indexed="64"/>
      </patternFill>
    </fill>
    <fill>
      <patternFill patternType="solid">
        <fgColor rgb="FF99CCFF"/>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theme="3" tint="0.59999389629810485"/>
        <bgColor indexed="64"/>
      </patternFill>
    </fill>
  </fills>
  <borders count="37">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s>
  <cellStyleXfs count="54">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4"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2" fillId="0" borderId="0"/>
    <xf numFmtId="0" fontId="2" fillId="0" borderId="0"/>
    <xf numFmtId="0" fontId="2" fillId="0" borderId="1" applyNumberFormat="0" applyFont="0" applyBorder="0" applyAlignment="0" applyProtection="0"/>
    <xf numFmtId="0" fontId="2" fillId="0" borderId="1" applyNumberFormat="0" applyFont="0" applyBorder="0" applyAlignment="0" applyProtection="0"/>
    <xf numFmtId="0" fontId="2" fillId="0" borderId="1" applyNumberFormat="0" applyFont="0" applyBorder="0" applyAlignment="0" applyProtection="0"/>
  </cellStyleXfs>
  <cellXfs count="220">
    <xf numFmtId="0" fontId="0" fillId="0" borderId="0" xfId="0"/>
    <xf numFmtId="0" fontId="0" fillId="0" borderId="2" xfId="0" applyBorder="1"/>
    <xf numFmtId="164" fontId="0" fillId="0" borderId="2" xfId="0" applyNumberFormat="1" applyBorder="1"/>
    <xf numFmtId="2" fontId="0" fillId="0" borderId="2" xfId="0" applyNumberFormat="1" applyBorder="1"/>
    <xf numFmtId="3" fontId="0" fillId="0" borderId="2" xfId="0" applyNumberFormat="1" applyBorder="1"/>
    <xf numFmtId="2" fontId="1" fillId="0" borderId="2" xfId="0" applyNumberFormat="1" applyFont="1" applyBorder="1"/>
    <xf numFmtId="0" fontId="0" fillId="0" borderId="3" xfId="0" applyBorder="1"/>
    <xf numFmtId="0" fontId="3" fillId="0" borderId="0" xfId="0" applyFont="1"/>
    <xf numFmtId="0" fontId="7" fillId="0" borderId="0" xfId="0" applyFont="1" applyAlignment="1">
      <alignment horizontal="center"/>
    </xf>
    <xf numFmtId="0" fontId="8" fillId="0" borderId="0" xfId="0" applyFont="1"/>
    <xf numFmtId="49" fontId="7" fillId="0" borderId="0" xfId="0" applyNumberFormat="1" applyFont="1"/>
    <xf numFmtId="0" fontId="7" fillId="0" borderId="0" xfId="0" applyFont="1"/>
    <xf numFmtId="0" fontId="8" fillId="0" borderId="0" xfId="0" applyFont="1" applyBorder="1"/>
    <xf numFmtId="0" fontId="8" fillId="0" borderId="0" xfId="0" applyFont="1" applyFill="1" applyBorder="1"/>
    <xf numFmtId="0" fontId="8" fillId="0" borderId="0" xfId="0" applyFont="1" applyAlignment="1">
      <alignment horizontal="left"/>
    </xf>
    <xf numFmtId="0" fontId="8" fillId="0" borderId="0" xfId="0" applyFont="1" applyBorder="1" applyAlignment="1">
      <alignment horizontal="left"/>
    </xf>
    <xf numFmtId="49" fontId="8" fillId="0" borderId="0" xfId="0" applyNumberFormat="1" applyFont="1" applyAlignment="1">
      <alignment horizontal="left" vertical="center"/>
    </xf>
    <xf numFmtId="0" fontId="8" fillId="0" borderId="0" xfId="0" applyFont="1" applyAlignment="1">
      <alignment horizontal="left" vertical="center"/>
    </xf>
    <xf numFmtId="0" fontId="8" fillId="0" borderId="0" xfId="0" applyFont="1" applyFill="1" applyBorder="1" applyAlignment="1">
      <alignment horizontal="left"/>
    </xf>
    <xf numFmtId="0" fontId="0" fillId="0" borderId="4" xfId="0" applyBorder="1"/>
    <xf numFmtId="2" fontId="1" fillId="0" borderId="5" xfId="0" applyNumberFormat="1" applyFont="1" applyBorder="1"/>
    <xf numFmtId="164" fontId="0" fillId="0" borderId="5" xfId="0" applyNumberFormat="1" applyBorder="1"/>
    <xf numFmtId="3" fontId="0" fillId="0" borderId="5" xfId="0" applyNumberFormat="1" applyBorder="1"/>
    <xf numFmtId="2" fontId="0" fillId="0" borderId="5" xfId="0" applyNumberFormat="1" applyBorder="1"/>
    <xf numFmtId="164" fontId="0" fillId="0" borderId="6" xfId="0" applyNumberFormat="1" applyBorder="1"/>
    <xf numFmtId="2" fontId="1" fillId="0" borderId="8" xfId="0" applyNumberFormat="1" applyFont="1" applyBorder="1"/>
    <xf numFmtId="164" fontId="0" fillId="0" borderId="8" xfId="0" applyNumberFormat="1" applyBorder="1"/>
    <xf numFmtId="0" fontId="0" fillId="0" borderId="8" xfId="0" applyBorder="1"/>
    <xf numFmtId="3" fontId="0" fillId="0" borderId="8" xfId="0" applyNumberFormat="1" applyBorder="1"/>
    <xf numFmtId="2" fontId="0" fillId="0" borderId="8" xfId="0" applyNumberFormat="1" applyBorder="1"/>
    <xf numFmtId="0" fontId="3"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4" fontId="3" fillId="2" borderId="9"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166" fontId="3" fillId="2" borderId="9" xfId="0" applyNumberFormat="1" applyFont="1" applyFill="1" applyBorder="1" applyAlignment="1">
      <alignment horizontal="center" vertical="center" wrapText="1"/>
    </xf>
    <xf numFmtId="164" fontId="3" fillId="2" borderId="10" xfId="0" applyNumberFormat="1" applyFont="1" applyFill="1" applyBorder="1" applyAlignment="1">
      <alignment horizontal="center" vertical="center" wrapText="1"/>
    </xf>
    <xf numFmtId="0" fontId="7" fillId="0" borderId="0" xfId="0" applyFont="1" applyAlignment="1">
      <alignment horizontal="left"/>
    </xf>
    <xf numFmtId="0" fontId="2" fillId="0" borderId="0" xfId="0" applyFont="1" applyAlignment="1">
      <alignment horizontal="center"/>
    </xf>
    <xf numFmtId="0" fontId="0" fillId="0" borderId="11" xfId="0" applyBorder="1"/>
    <xf numFmtId="0" fontId="0" fillId="0" borderId="12" xfId="0" applyBorder="1"/>
    <xf numFmtId="0" fontId="5" fillId="2" borderId="13" xfId="0" applyFont="1" applyFill="1" applyBorder="1" applyAlignment="1">
      <alignment horizontal="center" vertical="center" wrapText="1"/>
    </xf>
    <xf numFmtId="0" fontId="1" fillId="0" borderId="14" xfId="0" applyFont="1" applyBorder="1" applyProtection="1">
      <protection locked="0"/>
    </xf>
    <xf numFmtId="0" fontId="0" fillId="0" borderId="15" xfId="0" applyBorder="1" applyProtection="1">
      <protection locked="0"/>
    </xf>
    <xf numFmtId="0" fontId="1" fillId="0" borderId="16" xfId="0" applyFont="1" applyBorder="1" applyProtection="1">
      <protection locked="0"/>
    </xf>
    <xf numFmtId="0" fontId="1" fillId="0" borderId="2" xfId="0" applyFont="1" applyBorder="1" applyProtection="1">
      <protection locked="0"/>
    </xf>
    <xf numFmtId="0" fontId="1" fillId="0" borderId="8" xfId="0" applyFont="1" applyBorder="1" applyProtection="1">
      <protection locked="0"/>
    </xf>
    <xf numFmtId="0" fontId="0" fillId="0" borderId="15" xfId="0" applyBorder="1"/>
    <xf numFmtId="0" fontId="0" fillId="0" borderId="17" xfId="0" applyBorder="1"/>
    <xf numFmtId="0" fontId="5" fillId="0" borderId="5" xfId="0" applyFont="1" applyBorder="1" applyAlignment="1">
      <alignment horizontal="center"/>
    </xf>
    <xf numFmtId="0" fontId="5" fillId="0" borderId="0" xfId="0" applyFont="1" applyAlignment="1">
      <alignment horizontal="right"/>
    </xf>
    <xf numFmtId="0" fontId="2" fillId="0" borderId="0" xfId="0" applyFont="1" applyFill="1" applyAlignment="1">
      <alignment horizontal="center"/>
    </xf>
    <xf numFmtId="3" fontId="2" fillId="0" borderId="0" xfId="0" applyNumberFormat="1" applyFont="1" applyFill="1" applyAlignment="1">
      <alignment horizontal="center"/>
    </xf>
    <xf numFmtId="0" fontId="2" fillId="2" borderId="0" xfId="0" applyFont="1" applyFill="1"/>
    <xf numFmtId="44" fontId="0" fillId="0" borderId="4" xfId="15" applyFont="1" applyBorder="1" applyAlignment="1">
      <alignment horizontal="right"/>
    </xf>
    <xf numFmtId="9" fontId="0" fillId="0" borderId="0" xfId="0" applyNumberFormat="1" applyFill="1" applyBorder="1"/>
    <xf numFmtId="164" fontId="0" fillId="0" borderId="0" xfId="0" applyNumberFormat="1" applyFill="1" applyBorder="1"/>
    <xf numFmtId="0" fontId="0" fillId="0" borderId="0" xfId="0" applyFill="1" applyBorder="1"/>
    <xf numFmtId="2" fontId="0" fillId="0" borderId="18" xfId="0" applyNumberFormat="1" applyBorder="1"/>
    <xf numFmtId="0" fontId="3" fillId="3" borderId="2" xfId="0" applyFont="1" applyFill="1" applyBorder="1"/>
    <xf numFmtId="3" fontId="0" fillId="0" borderId="3" xfId="0" applyNumberFormat="1" applyFill="1" applyBorder="1" applyAlignment="1">
      <alignment horizontal="right"/>
    </xf>
    <xf numFmtId="2" fontId="0" fillId="0" borderId="4" xfId="0" applyNumberFormat="1" applyBorder="1" applyAlignment="1">
      <alignment horizontal="right"/>
    </xf>
    <xf numFmtId="0" fontId="2" fillId="0" borderId="0" xfId="0" applyFont="1" applyFill="1"/>
    <xf numFmtId="164" fontId="2" fillId="0" borderId="0" xfId="0" applyNumberFormat="1" applyFont="1" applyFill="1" applyAlignment="1">
      <alignment horizontal="center"/>
    </xf>
    <xf numFmtId="0" fontId="2" fillId="0" borderId="18" xfId="0" applyFont="1" applyFill="1" applyBorder="1"/>
    <xf numFmtId="2" fontId="2" fillId="0" borderId="0" xfId="0" applyNumberFormat="1" applyFont="1" applyFill="1"/>
    <xf numFmtId="0" fontId="3" fillId="0" borderId="0" xfId="0" applyNumberFormat="1" applyFont="1" applyFill="1" applyBorder="1" applyAlignment="1" applyProtection="1"/>
    <xf numFmtId="0" fontId="5" fillId="0" borderId="0" xfId="0" applyNumberFormat="1" applyFont="1" applyFill="1" applyBorder="1" applyAlignment="1" applyProtection="1"/>
    <xf numFmtId="164" fontId="3" fillId="0" borderId="0" xfId="0" applyNumberFormat="1" applyFont="1" applyFill="1" applyAlignment="1">
      <alignment horizontal="center"/>
    </xf>
    <xf numFmtId="0" fontId="3" fillId="0" borderId="0" xfId="0" applyNumberFormat="1" applyFont="1" applyFill="1" applyBorder="1" applyAlignment="1" applyProtection="1">
      <alignment horizontal="center"/>
    </xf>
    <xf numFmtId="0" fontId="3" fillId="0" borderId="0" xfId="0" applyFont="1" applyFill="1" applyAlignment="1">
      <alignment horizontal="center"/>
    </xf>
    <xf numFmtId="3" fontId="3" fillId="0" borderId="0" xfId="0" applyNumberFormat="1" applyFont="1" applyFill="1" applyAlignment="1">
      <alignment horizontal="center"/>
    </xf>
    <xf numFmtId="0" fontId="3" fillId="0" borderId="20" xfId="0" applyNumberFormat="1" applyFont="1" applyFill="1" applyBorder="1" applyAlignment="1" applyProtection="1"/>
    <xf numFmtId="2" fontId="3" fillId="0" borderId="0" xfId="0" applyNumberFormat="1" applyFont="1" applyFill="1" applyAlignment="1"/>
    <xf numFmtId="0" fontId="2" fillId="4" borderId="0" xfId="0" applyFont="1" applyFill="1"/>
    <xf numFmtId="0" fontId="2" fillId="3" borderId="0" xfId="0" applyFont="1" applyFill="1"/>
    <xf numFmtId="0" fontId="3" fillId="0" borderId="0" xfId="0" applyFont="1" applyFill="1" applyBorder="1" applyAlignment="1"/>
    <xf numFmtId="164" fontId="3" fillId="0" borderId="0" xfId="0" applyNumberFormat="1" applyFont="1" applyFill="1" applyBorder="1" applyAlignment="1">
      <alignment horizontal="center"/>
    </xf>
    <xf numFmtId="0" fontId="3" fillId="0" borderId="0" xfId="0" applyFont="1" applyFill="1" applyBorder="1" applyAlignment="1">
      <alignment horizontal="center"/>
    </xf>
    <xf numFmtId="3" fontId="3" fillId="0" borderId="0" xfId="0" applyNumberFormat="1" applyFont="1" applyFill="1" applyBorder="1" applyAlignment="1">
      <alignment horizontal="center"/>
    </xf>
    <xf numFmtId="0" fontId="3" fillId="0" borderId="20" xfId="0" applyFont="1" applyFill="1" applyBorder="1" applyAlignment="1"/>
    <xf numFmtId="2" fontId="3" fillId="0" borderId="0" xfId="0" applyNumberFormat="1" applyFont="1" applyFill="1" applyBorder="1" applyAlignment="1"/>
    <xf numFmtId="0" fontId="2" fillId="0" borderId="0" xfId="0" applyFont="1" applyFill="1" applyBorder="1"/>
    <xf numFmtId="0" fontId="3" fillId="0" borderId="21" xfId="0" applyFont="1" applyFill="1" applyBorder="1" applyAlignment="1">
      <alignment horizontal="left" textRotation="90" wrapText="1"/>
    </xf>
    <xf numFmtId="164" fontId="3" fillId="0" borderId="21" xfId="0" applyNumberFormat="1" applyFont="1" applyFill="1" applyBorder="1" applyAlignment="1">
      <alignment horizontal="left" textRotation="90" wrapText="1"/>
    </xf>
    <xf numFmtId="3" fontId="3" fillId="0" borderId="21" xfId="0" applyNumberFormat="1" applyFont="1" applyFill="1" applyBorder="1" applyAlignment="1">
      <alignment horizontal="left" textRotation="90" wrapText="1"/>
    </xf>
    <xf numFmtId="0" fontId="3" fillId="0" borderId="8" xfId="0" applyFont="1" applyFill="1" applyBorder="1" applyAlignment="1">
      <alignment horizontal="left" textRotation="90" wrapText="1"/>
    </xf>
    <xf numFmtId="2" fontId="3" fillId="0" borderId="21" xfId="0" applyNumberFormat="1" applyFont="1" applyFill="1" applyBorder="1" applyAlignment="1">
      <alignment horizontal="left" textRotation="90" wrapText="1"/>
    </xf>
    <xf numFmtId="0" fontId="3" fillId="0" borderId="21" xfId="0" applyFont="1" applyFill="1" applyBorder="1"/>
    <xf numFmtId="7" fontId="2" fillId="2" borderId="0" xfId="0" applyNumberFormat="1" applyFont="1" applyFill="1" applyAlignment="1">
      <alignment horizontal="center"/>
    </xf>
    <xf numFmtId="0" fontId="2" fillId="2" borderId="0" xfId="0" applyFont="1" applyFill="1" applyAlignment="1">
      <alignment horizontal="center"/>
    </xf>
    <xf numFmtId="3" fontId="2" fillId="2" borderId="0" xfId="0" applyNumberFormat="1" applyFont="1" applyFill="1" applyAlignment="1">
      <alignment horizontal="center"/>
    </xf>
    <xf numFmtId="0" fontId="2" fillId="2" borderId="20" xfId="0" applyFont="1" applyFill="1" applyBorder="1"/>
    <xf numFmtId="2" fontId="2" fillId="2" borderId="0" xfId="0" applyNumberFormat="1" applyFont="1" applyFill="1"/>
    <xf numFmtId="165" fontId="2" fillId="2" borderId="0" xfId="0" applyNumberFormat="1" applyFont="1" applyFill="1"/>
    <xf numFmtId="7" fontId="2" fillId="0" borderId="0" xfId="0" applyNumberFormat="1" applyFont="1" applyFill="1" applyAlignment="1">
      <alignment horizontal="center"/>
    </xf>
    <xf numFmtId="0" fontId="2" fillId="0" borderId="20" xfId="0" applyFont="1" applyFill="1" applyBorder="1"/>
    <xf numFmtId="165" fontId="2" fillId="0" borderId="0" xfId="0" applyNumberFormat="1" applyFont="1" applyFill="1"/>
    <xf numFmtId="0" fontId="2" fillId="6" borderId="0" xfId="0" applyFont="1" applyFill="1"/>
    <xf numFmtId="7" fontId="2" fillId="6" borderId="0" xfId="0" applyNumberFormat="1" applyFont="1" applyFill="1" applyAlignment="1">
      <alignment horizontal="center"/>
    </xf>
    <xf numFmtId="0" fontId="2" fillId="6" borderId="0" xfId="0" applyFont="1" applyFill="1" applyAlignment="1">
      <alignment horizontal="center"/>
    </xf>
    <xf numFmtId="3" fontId="2" fillId="6" borderId="0" xfId="0" applyNumberFormat="1" applyFont="1" applyFill="1" applyAlignment="1">
      <alignment horizontal="center"/>
    </xf>
    <xf numFmtId="0" fontId="2" fillId="6" borderId="20" xfId="0" applyFont="1" applyFill="1" applyBorder="1"/>
    <xf numFmtId="2" fontId="2" fillId="6" borderId="0" xfId="0" applyNumberFormat="1" applyFont="1" applyFill="1"/>
    <xf numFmtId="165" fontId="2" fillId="6" borderId="0" xfId="0" applyNumberFormat="1" applyFont="1" applyFill="1"/>
    <xf numFmtId="164" fontId="2" fillId="4" borderId="0" xfId="0" applyNumberFormat="1" applyFont="1" applyFill="1" applyAlignment="1">
      <alignment horizontal="center"/>
    </xf>
    <xf numFmtId="0" fontId="2" fillId="0" borderId="0" xfId="0" quotePrefix="1" applyFont="1" applyFill="1"/>
    <xf numFmtId="7" fontId="2" fillId="3" borderId="0" xfId="0" applyNumberFormat="1" applyFont="1" applyFill="1" applyAlignment="1">
      <alignment horizontal="center"/>
    </xf>
    <xf numFmtId="0" fontId="2" fillId="3" borderId="0" xfId="0" applyFont="1" applyFill="1" applyAlignment="1">
      <alignment horizontal="center"/>
    </xf>
    <xf numFmtId="3" fontId="2" fillId="3" borderId="0" xfId="0" applyNumberFormat="1" applyFont="1" applyFill="1" applyAlignment="1">
      <alignment horizontal="center"/>
    </xf>
    <xf numFmtId="0" fontId="2" fillId="3" borderId="20" xfId="0" applyFont="1" applyFill="1" applyBorder="1"/>
    <xf numFmtId="2" fontId="2" fillId="3" borderId="0" xfId="0" applyNumberFormat="1" applyFont="1" applyFill="1"/>
    <xf numFmtId="165" fontId="2" fillId="3" borderId="0" xfId="0" applyNumberFormat="1" applyFont="1" applyFill="1"/>
    <xf numFmtId="0" fontId="2" fillId="2" borderId="0" xfId="0" applyNumberFormat="1" applyFont="1" applyFill="1" applyBorder="1" applyAlignment="1" applyProtection="1">
      <alignment horizontal="center"/>
    </xf>
    <xf numFmtId="0" fontId="2" fillId="2" borderId="20" xfId="0" applyNumberFormat="1" applyFont="1" applyFill="1" applyBorder="1" applyAlignment="1" applyProtection="1"/>
    <xf numFmtId="164" fontId="2" fillId="0" borderId="0" xfId="0" applyNumberFormat="1" applyFont="1" applyFill="1" applyBorder="1" applyAlignment="1">
      <alignment horizontal="center"/>
    </xf>
    <xf numFmtId="49" fontId="2" fillId="0" borderId="0" xfId="0" applyNumberFormat="1" applyFont="1" applyFill="1"/>
    <xf numFmtId="0" fontId="2" fillId="0" borderId="0" xfId="0" applyNumberFormat="1" applyFont="1" applyFill="1" applyBorder="1" applyAlignment="1" applyProtection="1"/>
    <xf numFmtId="0" fontId="2" fillId="0" borderId="0" xfId="0" applyNumberFormat="1" applyFont="1" applyFill="1" applyBorder="1" applyAlignment="1" applyProtection="1">
      <alignment horizontal="center"/>
    </xf>
    <xf numFmtId="0" fontId="2" fillId="0" borderId="0" xfId="0" applyFont="1"/>
    <xf numFmtId="7" fontId="2" fillId="0" borderId="0" xfId="0" applyNumberFormat="1" applyFont="1" applyAlignment="1">
      <alignment horizontal="center"/>
    </xf>
    <xf numFmtId="3" fontId="2" fillId="0" borderId="0" xfId="0" applyNumberFormat="1" applyFont="1" applyAlignment="1">
      <alignment horizontal="center"/>
    </xf>
    <xf numFmtId="0" fontId="2" fillId="7" borderId="0" xfId="0" applyFont="1" applyFill="1"/>
    <xf numFmtId="164" fontId="2" fillId="7" borderId="0" xfId="0" applyNumberFormat="1" applyFont="1" applyFill="1" applyAlignment="1">
      <alignment horizontal="center"/>
    </xf>
    <xf numFmtId="0" fontId="2" fillId="7" borderId="0" xfId="0" applyFont="1" applyFill="1" applyAlignment="1">
      <alignment horizontal="center"/>
    </xf>
    <xf numFmtId="3" fontId="2" fillId="7" borderId="0" xfId="0" applyNumberFormat="1" applyFont="1" applyFill="1" applyAlignment="1">
      <alignment horizontal="center"/>
    </xf>
    <xf numFmtId="0" fontId="2" fillId="7" borderId="20" xfId="0" applyFont="1" applyFill="1" applyBorder="1"/>
    <xf numFmtId="2" fontId="2" fillId="7" borderId="0" xfId="0" applyNumberFormat="1" applyFont="1" applyFill="1"/>
    <xf numFmtId="165" fontId="2" fillId="7" borderId="0" xfId="0" applyNumberFormat="1" applyFont="1" applyFill="1"/>
    <xf numFmtId="164" fontId="2" fillId="0" borderId="0" xfId="0" applyNumberFormat="1" applyFont="1" applyAlignment="1">
      <alignment horizontal="center"/>
    </xf>
    <xf numFmtId="3" fontId="2" fillId="3" borderId="22" xfId="0" applyNumberFormat="1" applyFont="1" applyFill="1" applyBorder="1" applyAlignment="1">
      <alignment horizontal="center"/>
    </xf>
    <xf numFmtId="1" fontId="2" fillId="0" borderId="0" xfId="0" applyNumberFormat="1" applyFont="1" applyFill="1"/>
    <xf numFmtId="0" fontId="2" fillId="8" borderId="0" xfId="0" applyFont="1" applyFill="1"/>
    <xf numFmtId="7" fontId="2" fillId="8" borderId="0" xfId="0" applyNumberFormat="1" applyFont="1" applyFill="1" applyAlignment="1">
      <alignment horizontal="center"/>
    </xf>
    <xf numFmtId="0" fontId="2" fillId="8" borderId="0" xfId="0" applyFont="1" applyFill="1" applyAlignment="1">
      <alignment horizontal="center"/>
    </xf>
    <xf numFmtId="3" fontId="2" fillId="8" borderId="0" xfId="0" applyNumberFormat="1" applyFont="1" applyFill="1" applyAlignment="1">
      <alignment horizontal="center"/>
    </xf>
    <xf numFmtId="0" fontId="2" fillId="8" borderId="20" xfId="0" applyFont="1" applyFill="1" applyBorder="1"/>
    <xf numFmtId="2" fontId="2" fillId="8" borderId="0" xfId="0" applyNumberFormat="1" applyFont="1" applyFill="1"/>
    <xf numFmtId="7" fontId="2" fillId="7" borderId="0" xfId="0" applyNumberFormat="1" applyFont="1" applyFill="1" applyAlignment="1">
      <alignment horizontal="center"/>
    </xf>
    <xf numFmtId="0" fontId="13" fillId="2" borderId="0" xfId="0" applyFont="1" applyFill="1"/>
    <xf numFmtId="0" fontId="13" fillId="0" borderId="20" xfId="0" applyFont="1" applyFill="1" applyBorder="1"/>
    <xf numFmtId="0" fontId="13" fillId="0" borderId="0" xfId="0" applyFont="1" applyFill="1"/>
    <xf numFmtId="165" fontId="13" fillId="3" borderId="0" xfId="0" applyNumberFormat="1" applyFont="1" applyFill="1"/>
    <xf numFmtId="2" fontId="13" fillId="7" borderId="0" xfId="0" applyNumberFormat="1" applyFont="1" applyFill="1"/>
    <xf numFmtId="2" fontId="13" fillId="0" borderId="0" xfId="0" applyNumberFormat="1" applyFont="1" applyFill="1"/>
    <xf numFmtId="0" fontId="13" fillId="7" borderId="0" xfId="0" applyFont="1" applyFill="1"/>
    <xf numFmtId="0" fontId="13" fillId="3" borderId="0" xfId="0" applyFont="1" applyFill="1"/>
    <xf numFmtId="0" fontId="13" fillId="7" borderId="20" xfId="0" applyFont="1" applyFill="1" applyBorder="1"/>
    <xf numFmtId="2" fontId="13" fillId="3" borderId="0" xfId="0" applyNumberFormat="1" applyFont="1" applyFill="1"/>
    <xf numFmtId="165" fontId="13" fillId="0" borderId="0" xfId="0" applyNumberFormat="1" applyFont="1" applyFill="1"/>
    <xf numFmtId="0" fontId="13" fillId="3" borderId="20" xfId="0" applyFont="1" applyFill="1" applyBorder="1"/>
    <xf numFmtId="0" fontId="2" fillId="0" borderId="0" xfId="49" applyFont="1" applyFill="1"/>
    <xf numFmtId="164" fontId="2" fillId="0" borderId="0" xfId="49" applyNumberFormat="1" applyFont="1" applyFill="1" applyAlignment="1">
      <alignment horizontal="center"/>
    </xf>
    <xf numFmtId="7" fontId="2" fillId="0" borderId="0" xfId="49" applyNumberFormat="1" applyFont="1" applyFill="1" applyAlignment="1">
      <alignment horizontal="center"/>
    </xf>
    <xf numFmtId="0" fontId="2" fillId="0" borderId="0" xfId="49" applyFont="1" applyFill="1" applyAlignment="1">
      <alignment horizontal="center"/>
    </xf>
    <xf numFmtId="3" fontId="2" fillId="0" borderId="0" xfId="49" applyNumberFormat="1" applyFont="1" applyFill="1" applyAlignment="1">
      <alignment horizontal="center"/>
    </xf>
    <xf numFmtId="2" fontId="2" fillId="0" borderId="0" xfId="49" applyNumberFormat="1" applyFont="1" applyFill="1"/>
    <xf numFmtId="0" fontId="2" fillId="9" borderId="23" xfId="0" applyFont="1" applyFill="1" applyBorder="1" applyAlignment="1" applyProtection="1">
      <alignment horizontal="center" vertical="center"/>
      <protection locked="0"/>
    </xf>
    <xf numFmtId="0" fontId="2" fillId="9" borderId="8" xfId="0" applyFont="1" applyFill="1" applyBorder="1" applyAlignment="1" applyProtection="1">
      <alignment horizontal="center" vertical="center"/>
      <protection locked="0"/>
    </xf>
    <xf numFmtId="3" fontId="2" fillId="9" borderId="8" xfId="0" applyNumberFormat="1" applyFont="1" applyFill="1" applyBorder="1" applyAlignment="1" applyProtection="1">
      <alignment horizontal="center" vertical="center"/>
      <protection locked="0"/>
    </xf>
    <xf numFmtId="6" fontId="2" fillId="9" borderId="8" xfId="0" applyNumberFormat="1" applyFont="1" applyFill="1" applyBorder="1" applyAlignment="1" applyProtection="1">
      <alignment horizontal="center" vertical="center"/>
      <protection locked="0"/>
    </xf>
    <xf numFmtId="0" fontId="1" fillId="9" borderId="24" xfId="0" applyFont="1" applyFill="1" applyBorder="1" applyProtection="1">
      <protection locked="0"/>
    </xf>
    <xf numFmtId="0" fontId="1" fillId="9" borderId="23" xfId="0" applyFont="1" applyFill="1" applyBorder="1" applyProtection="1">
      <protection locked="0"/>
    </xf>
    <xf numFmtId="0" fontId="1" fillId="9" borderId="25" xfId="0" applyFont="1" applyFill="1" applyBorder="1" applyProtection="1">
      <protection locked="0"/>
    </xf>
    <xf numFmtId="0" fontId="1" fillId="9" borderId="26" xfId="0" applyFont="1" applyFill="1" applyBorder="1" applyProtection="1">
      <protection locked="0"/>
    </xf>
    <xf numFmtId="0" fontId="12" fillId="0" borderId="0" xfId="0" applyNumberFormat="1" applyFont="1" applyFill="1" applyBorder="1" applyAlignment="1" applyProtection="1"/>
    <xf numFmtId="0" fontId="2" fillId="0" borderId="20" xfId="0" applyNumberFormat="1" applyFont="1" applyFill="1" applyBorder="1" applyAlignment="1" applyProtection="1"/>
    <xf numFmtId="0" fontId="0" fillId="0" borderId="12" xfId="0" applyBorder="1" applyAlignment="1">
      <alignment wrapText="1"/>
    </xf>
    <xf numFmtId="0" fontId="0" fillId="0" borderId="12" xfId="0" applyBorder="1" applyAlignment="1">
      <alignment horizontal="left"/>
    </xf>
    <xf numFmtId="0" fontId="2" fillId="5" borderId="0" xfId="0" applyFont="1" applyFill="1" applyAlignment="1">
      <alignment horizontal="center"/>
    </xf>
    <xf numFmtId="0" fontId="2" fillId="10" borderId="0" xfId="0" applyFont="1" applyFill="1"/>
    <xf numFmtId="7" fontId="2" fillId="10" borderId="0" xfId="0" applyNumberFormat="1" applyFont="1" applyFill="1" applyAlignment="1">
      <alignment horizontal="center"/>
    </xf>
    <xf numFmtId="0" fontId="2" fillId="10" borderId="0" xfId="0" applyFont="1" applyFill="1" applyAlignment="1">
      <alignment horizontal="center"/>
    </xf>
    <xf numFmtId="3" fontId="2" fillId="10" borderId="0" xfId="0" applyNumberFormat="1" applyFont="1" applyFill="1" applyAlignment="1">
      <alignment horizontal="center"/>
    </xf>
    <xf numFmtId="0" fontId="2" fillId="10" borderId="20" xfId="0" applyFont="1" applyFill="1" applyBorder="1"/>
    <xf numFmtId="2" fontId="2" fillId="10" borderId="0" xfId="0" applyNumberFormat="1" applyFont="1" applyFill="1"/>
    <xf numFmtId="165" fontId="2" fillId="10" borderId="0" xfId="0" applyNumberFormat="1" applyFont="1" applyFill="1"/>
    <xf numFmtId="0" fontId="14" fillId="0" borderId="0" xfId="0" applyFont="1" applyFill="1"/>
    <xf numFmtId="0" fontId="15" fillId="0" borderId="0" xfId="0" applyNumberFormat="1" applyFont="1" applyFill="1" applyBorder="1" applyAlignment="1" applyProtection="1"/>
    <xf numFmtId="0" fontId="15" fillId="0" borderId="0" xfId="0" applyFont="1" applyFill="1" applyBorder="1" applyAlignment="1"/>
    <xf numFmtId="0" fontId="15" fillId="0" borderId="21" xfId="0" applyFont="1" applyFill="1" applyBorder="1" applyAlignment="1">
      <alignment horizontal="left" textRotation="90" wrapText="1"/>
    </xf>
    <xf numFmtId="0" fontId="14" fillId="2" borderId="0" xfId="0" applyFont="1" applyFill="1"/>
    <xf numFmtId="0" fontId="14" fillId="10" borderId="0" xfId="0" applyFont="1" applyFill="1"/>
    <xf numFmtId="0" fontId="14" fillId="6" borderId="0" xfId="0" applyFont="1" applyFill="1"/>
    <xf numFmtId="0" fontId="14" fillId="4" borderId="0" xfId="0" applyFont="1" applyFill="1"/>
    <xf numFmtId="0" fontId="14" fillId="3" borderId="0" xfId="0" applyFont="1" applyFill="1"/>
    <xf numFmtId="0" fontId="14" fillId="0" borderId="0" xfId="0" applyNumberFormat="1" applyFont="1" applyFill="1" applyBorder="1" applyAlignment="1" applyProtection="1"/>
    <xf numFmtId="0" fontId="14" fillId="7" borderId="0" xfId="0" applyNumberFormat="1" applyFont="1" applyFill="1" applyBorder="1" applyAlignment="1" applyProtection="1"/>
    <xf numFmtId="0" fontId="14" fillId="0" borderId="0" xfId="0" applyFont="1"/>
    <xf numFmtId="0" fontId="14" fillId="8" borderId="0" xfId="0" applyFont="1" applyFill="1"/>
    <xf numFmtId="0" fontId="14" fillId="7" borderId="0" xfId="0" applyFont="1" applyFill="1"/>
    <xf numFmtId="1" fontId="14" fillId="0" borderId="0" xfId="0" applyNumberFormat="1" applyFont="1" applyFill="1"/>
    <xf numFmtId="169" fontId="3" fillId="3" borderId="2" xfId="0" applyNumberFormat="1" applyFont="1" applyFill="1" applyBorder="1"/>
    <xf numFmtId="169" fontId="0" fillId="0" borderId="7" xfId="0" applyNumberFormat="1" applyBorder="1"/>
    <xf numFmtId="169" fontId="0" fillId="0" borderId="19" xfId="0" applyNumberFormat="1" applyBorder="1"/>
    <xf numFmtId="0" fontId="0" fillId="0" borderId="0" xfId="0" applyAlignment="1">
      <alignment horizontal="left" wrapText="1"/>
    </xf>
    <xf numFmtId="0" fontId="3" fillId="0" borderId="12" xfId="0" applyFont="1" applyBorder="1" applyAlignment="1">
      <alignment horizontal="center"/>
    </xf>
    <xf numFmtId="0" fontId="2" fillId="0" borderId="0" xfId="0" applyFont="1" applyAlignment="1">
      <alignment horizontal="left" wrapText="1"/>
    </xf>
    <xf numFmtId="0" fontId="0" fillId="0" borderId="0" xfId="0" applyAlignment="1">
      <alignment wrapText="1"/>
    </xf>
    <xf numFmtId="14" fontId="0" fillId="9" borderId="27" xfId="0" applyNumberFormat="1" applyFill="1" applyBorder="1" applyAlignment="1" applyProtection="1">
      <alignment horizontal="center"/>
      <protection locked="0"/>
    </xf>
    <xf numFmtId="0" fontId="0" fillId="9" borderId="28" xfId="0" applyFill="1" applyBorder="1" applyAlignment="1" applyProtection="1">
      <alignment horizontal="center"/>
      <protection locked="0"/>
    </xf>
    <xf numFmtId="0" fontId="0" fillId="0" borderId="29" xfId="0" applyBorder="1" applyAlignment="1" applyProtection="1">
      <alignment horizontal="left" wrapText="1"/>
      <protection locked="0"/>
    </xf>
    <xf numFmtId="0" fontId="0" fillId="0" borderId="30"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32"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33" xfId="0" applyBorder="1" applyAlignment="1" applyProtection="1">
      <alignment horizontal="left" wrapText="1"/>
      <protection locked="0"/>
    </xf>
    <xf numFmtId="0" fontId="0" fillId="0" borderId="34" xfId="0" applyBorder="1" applyAlignment="1" applyProtection="1">
      <alignment horizontal="left" wrapText="1"/>
      <protection locked="0"/>
    </xf>
    <xf numFmtId="0" fontId="0" fillId="0" borderId="12" xfId="0" applyBorder="1" applyAlignment="1" applyProtection="1">
      <alignment horizontal="left" wrapText="1"/>
      <protection locked="0"/>
    </xf>
    <xf numFmtId="0" fontId="0" fillId="0" borderId="35" xfId="0" applyBorder="1" applyAlignment="1" applyProtection="1">
      <alignment horizontal="left" wrapText="1"/>
      <protection locked="0"/>
    </xf>
    <xf numFmtId="0" fontId="3" fillId="0" borderId="3" xfId="0" applyFont="1" applyBorder="1" applyAlignment="1">
      <alignment horizontal="center"/>
    </xf>
    <xf numFmtId="0" fontId="5" fillId="0" borderId="5" xfId="0" applyFont="1" applyBorder="1" applyAlignment="1">
      <alignment horizontal="center"/>
    </xf>
    <xf numFmtId="0" fontId="0" fillId="9" borderId="8" xfId="0" applyFill="1" applyBorder="1" applyAlignment="1" applyProtection="1">
      <alignment horizontal="center"/>
      <protection locked="0"/>
    </xf>
    <xf numFmtId="0" fontId="5" fillId="0" borderId="5" xfId="0" applyFont="1" applyBorder="1" applyAlignment="1">
      <alignment horizontal="center" wrapText="1"/>
    </xf>
    <xf numFmtId="0" fontId="5" fillId="0" borderId="6" xfId="0" applyFont="1" applyBorder="1" applyAlignment="1">
      <alignment horizontal="center" wrapText="1"/>
    </xf>
    <xf numFmtId="0" fontId="1" fillId="9" borderId="36" xfId="0" applyFont="1" applyFill="1" applyBorder="1" applyAlignment="1" applyProtection="1">
      <alignment horizontal="center" vertical="center"/>
      <protection locked="0"/>
    </xf>
    <xf numFmtId="0" fontId="1" fillId="9" borderId="11" xfId="0" applyFont="1" applyFill="1" applyBorder="1" applyAlignment="1" applyProtection="1">
      <alignment horizontal="center" vertical="center"/>
      <protection locked="0"/>
    </xf>
    <xf numFmtId="0" fontId="1" fillId="9" borderId="16" xfId="0" applyFont="1" applyFill="1" applyBorder="1" applyAlignment="1" applyProtection="1">
      <alignment horizontal="center" vertical="center"/>
      <protection locked="0"/>
    </xf>
    <xf numFmtId="0" fontId="2" fillId="0" borderId="30" xfId="0" applyFont="1" applyBorder="1" applyAlignment="1">
      <alignment horizontal="left" wrapText="1"/>
    </xf>
    <xf numFmtId="0" fontId="0" fillId="0" borderId="0" xfId="0" applyBorder="1" applyAlignment="1">
      <alignment horizontal="left" wrapText="1"/>
    </xf>
    <xf numFmtId="0" fontId="7" fillId="0" borderId="0" xfId="0" applyFont="1" applyAlignment="1">
      <alignment horizontal="center"/>
    </xf>
  </cellXfs>
  <cellStyles count="54">
    <cellStyle name="Comma 2" xfId="1"/>
    <cellStyle name="Comma 3" xfId="2"/>
    <cellStyle name="Comma 4" xfId="3"/>
    <cellStyle name="Comma 5" xfId="4"/>
    <cellStyle name="Comma 6" xfId="5"/>
    <cellStyle name="Comma 7" xfId="6"/>
    <cellStyle name="Comma0" xfId="7"/>
    <cellStyle name="Comma0 2" xfId="8"/>
    <cellStyle name="Comma0 3" xfId="9"/>
    <cellStyle name="Comma0 3 2" xfId="10"/>
    <cellStyle name="Comma0 4" xfId="11"/>
    <cellStyle name="Comma0 5" xfId="12"/>
    <cellStyle name="Comma0 6" xfId="13"/>
    <cellStyle name="Comma0 7" xfId="14"/>
    <cellStyle name="Currency" xfId="15" builtinId="4"/>
    <cellStyle name="Currency 2" xfId="16"/>
    <cellStyle name="Currency 3" xfId="17"/>
    <cellStyle name="Currency 3 2" xfId="18"/>
    <cellStyle name="Currency0" xfId="19"/>
    <cellStyle name="Currency0 2" xfId="20"/>
    <cellStyle name="Currency0 3" xfId="21"/>
    <cellStyle name="Currency0 3 2" xfId="22"/>
    <cellStyle name="Currency0 4" xfId="23"/>
    <cellStyle name="Currency0 5" xfId="24"/>
    <cellStyle name="Currency0 6" xfId="25"/>
    <cellStyle name="Currency0 7" xfId="26"/>
    <cellStyle name="Date" xfId="27"/>
    <cellStyle name="Date 2" xfId="28"/>
    <cellStyle name="Date 3" xfId="29"/>
    <cellStyle name="Date 3 2" xfId="30"/>
    <cellStyle name="Date 4" xfId="31"/>
    <cellStyle name="Date 5" xfId="32"/>
    <cellStyle name="Date 6" xfId="33"/>
    <cellStyle name="Date 7" xfId="34"/>
    <cellStyle name="Fixed" xfId="35"/>
    <cellStyle name="Fixed 2" xfId="36"/>
    <cellStyle name="Fixed 3" xfId="37"/>
    <cellStyle name="Fixed 3 2" xfId="38"/>
    <cellStyle name="Fixed 4" xfId="39"/>
    <cellStyle name="Fixed 5" xfId="40"/>
    <cellStyle name="Fixed 6" xfId="41"/>
    <cellStyle name="Fixed 7" xfId="42"/>
    <cellStyle name="Heading 1 2" xfId="43"/>
    <cellStyle name="Heading 1 3" xfId="44"/>
    <cellStyle name="Heading 1 3 2" xfId="45"/>
    <cellStyle name="Heading 2 2" xfId="46"/>
    <cellStyle name="Heading 2 3" xfId="47"/>
    <cellStyle name="Heading 2 3 2" xfId="48"/>
    <cellStyle name="Normal" xfId="0" builtinId="0"/>
    <cellStyle name="Normal 2" xfId="49"/>
    <cellStyle name="Normal 3" xfId="50"/>
    <cellStyle name="Total 2" xfId="51"/>
    <cellStyle name="Total 3" xfId="52"/>
    <cellStyle name="Total 3 2" xfId="53"/>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609600</xdr:colOff>
      <xdr:row>0</xdr:row>
      <xdr:rowOff>142875</xdr:rowOff>
    </xdr:from>
    <xdr:to>
      <xdr:col>0</xdr:col>
      <xdr:colOff>1866900</xdr:colOff>
      <xdr:row>3</xdr:row>
      <xdr:rowOff>1019175</xdr:rowOff>
    </xdr:to>
    <xdr:pic>
      <xdr:nvPicPr>
        <xdr:cNvPr id="25600" name="Picture 1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1" name="Picture 4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2" name="Picture 4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3" name="Picture 4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4" name="Picture 4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5" name="Picture 4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6" name="Picture 5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7" name="Picture 5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8" name="Picture 5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9" name="Picture 5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0" name="Picture 5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1" name="Picture 5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2" name="Picture 58"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3" name="Picture 5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4" name="Picture 6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5" name="Picture 6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6" name="Picture 6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7" name="Picture 6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8" name="Picture 6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9" name="Picture 6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0" name="Picture 68"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1" name="Picture 6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2" name="Picture 7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3" name="Picture 7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4" name="Picture 7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5" name="Picture 7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6" name="Picture 7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7" name="Picture 7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8" name="Picture 7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9" name="Picture 7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0" name="Picture 8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1" name="Picture 8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2" name="Picture 8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3" name="Picture 8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5"/>
  <sheetViews>
    <sheetView workbookViewId="0">
      <selection activeCell="A2" sqref="A2"/>
    </sheetView>
  </sheetViews>
  <sheetFormatPr defaultRowHeight="12.75" x14ac:dyDescent="0.2"/>
  <sheetData>
    <row r="1" spans="1:13" ht="13.5" thickBot="1" x14ac:dyDescent="0.25">
      <c r="A1" s="195" t="s">
        <v>361</v>
      </c>
      <c r="B1" s="195"/>
      <c r="C1" s="195"/>
      <c r="D1" s="195"/>
      <c r="E1" s="195"/>
      <c r="F1" s="195"/>
      <c r="G1" s="195"/>
      <c r="H1" s="195"/>
      <c r="I1" s="195"/>
      <c r="J1" s="195"/>
      <c r="K1" s="195"/>
      <c r="L1" s="195"/>
      <c r="M1" s="195"/>
    </row>
    <row r="3" spans="1:13" ht="57.75" customHeight="1" x14ac:dyDescent="0.2">
      <c r="A3" s="194" t="s">
        <v>369</v>
      </c>
      <c r="B3" s="194"/>
      <c r="C3" s="194"/>
      <c r="D3" s="194"/>
      <c r="E3" s="194"/>
      <c r="F3" s="194"/>
      <c r="G3" s="194"/>
      <c r="H3" s="194"/>
      <c r="I3" s="194"/>
      <c r="J3" s="194"/>
      <c r="K3" s="194"/>
      <c r="L3" s="194"/>
      <c r="M3" s="194"/>
    </row>
    <row r="5" spans="1:13" ht="66.75" customHeight="1" x14ac:dyDescent="0.2">
      <c r="A5" s="196" t="s">
        <v>534</v>
      </c>
      <c r="B5" s="194"/>
      <c r="C5" s="194"/>
      <c r="D5" s="194"/>
      <c r="E5" s="194"/>
      <c r="F5" s="194"/>
      <c r="G5" s="194"/>
      <c r="H5" s="194"/>
      <c r="I5" s="194"/>
      <c r="J5" s="194"/>
      <c r="K5" s="194"/>
      <c r="L5" s="194"/>
      <c r="M5" s="194"/>
    </row>
    <row r="8" spans="1:13" x14ac:dyDescent="0.2">
      <c r="A8" s="7" t="s">
        <v>362</v>
      </c>
    </row>
    <row r="9" spans="1:13" ht="54" customHeight="1" x14ac:dyDescent="0.2">
      <c r="A9" s="197" t="s">
        <v>371</v>
      </c>
      <c r="B9" s="197"/>
      <c r="C9" s="197"/>
      <c r="D9" s="197"/>
      <c r="E9" s="197"/>
      <c r="F9" s="197"/>
      <c r="G9" s="197"/>
      <c r="H9" s="197"/>
      <c r="I9" s="197"/>
      <c r="J9" s="197"/>
      <c r="K9" s="197"/>
      <c r="L9" s="197"/>
      <c r="M9" s="197"/>
    </row>
    <row r="11" spans="1:13" ht="68.25" customHeight="1" x14ac:dyDescent="0.2">
      <c r="A11" s="194" t="s">
        <v>368</v>
      </c>
      <c r="B11" s="194"/>
      <c r="C11" s="194"/>
      <c r="D11" s="194"/>
      <c r="E11" s="194"/>
      <c r="F11" s="194"/>
      <c r="G11" s="194"/>
      <c r="H11" s="194"/>
      <c r="I11" s="194"/>
      <c r="J11" s="194"/>
      <c r="K11" s="194"/>
      <c r="L11" s="194"/>
      <c r="M11" s="194"/>
    </row>
    <row r="13" spans="1:13" ht="51.75" customHeight="1" x14ac:dyDescent="0.2">
      <c r="A13" s="194" t="s">
        <v>363</v>
      </c>
      <c r="B13" s="194"/>
      <c r="C13" s="194"/>
      <c r="D13" s="194"/>
      <c r="E13" s="194"/>
      <c r="F13" s="194"/>
      <c r="G13" s="194"/>
      <c r="H13" s="194"/>
      <c r="I13" s="194"/>
      <c r="J13" s="194"/>
      <c r="K13" s="194"/>
      <c r="L13" s="194"/>
      <c r="M13" s="194"/>
    </row>
    <row r="15" spans="1:13" ht="50.25" customHeight="1" x14ac:dyDescent="0.2">
      <c r="A15" s="194" t="s">
        <v>364</v>
      </c>
      <c r="B15" s="194"/>
      <c r="C15" s="194"/>
      <c r="D15" s="194"/>
      <c r="E15" s="194"/>
      <c r="F15" s="194"/>
      <c r="G15" s="194"/>
      <c r="H15" s="194"/>
      <c r="I15" s="194"/>
      <c r="J15" s="194"/>
      <c r="K15" s="194"/>
      <c r="L15" s="194"/>
      <c r="M15" s="194"/>
    </row>
  </sheetData>
  <mergeCells count="7">
    <mergeCell ref="A13:M13"/>
    <mergeCell ref="A15:M15"/>
    <mergeCell ref="A1:M1"/>
    <mergeCell ref="A3:M3"/>
    <mergeCell ref="A5:M5"/>
    <mergeCell ref="A9:M9"/>
    <mergeCell ref="A11:M11"/>
  </mergeCells>
  <phoneticPr fontId="4" type="noConversion"/>
  <pageMargins left="0.75" right="0.75" top="1" bottom="1" header="0.5" footer="0.5"/>
  <pageSetup orientation="landscape" horizontalDpi="525" verticalDpi="52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3:T44"/>
  <sheetViews>
    <sheetView showZeros="0" tabSelected="1" topLeftCell="A7" workbookViewId="0">
      <selection activeCell="C22" sqref="C22"/>
    </sheetView>
  </sheetViews>
  <sheetFormatPr defaultRowHeight="12.75" x14ac:dyDescent="0.2"/>
  <cols>
    <col min="2" max="2" width="20.140625" hidden="1" customWidth="1"/>
    <col min="3" max="3" width="29.5703125" customWidth="1"/>
    <col min="4" max="4" width="29.28515625" customWidth="1"/>
    <col min="5" max="5" width="13.42578125" bestFit="1" customWidth="1"/>
    <col min="6" max="6" width="10.140625" customWidth="1"/>
    <col min="8" max="8" width="10.7109375" customWidth="1"/>
    <col min="12" max="12" width="11" customWidth="1"/>
    <col min="13" max="13" width="10.85546875" customWidth="1"/>
    <col min="15" max="20" width="9.140625" hidden="1" customWidth="1"/>
  </cols>
  <sheetData>
    <row r="3" spans="2:20" ht="13.5" thickBot="1" x14ac:dyDescent="0.25"/>
    <row r="4" spans="2:20" ht="27" customHeight="1" x14ac:dyDescent="0.2">
      <c r="C4" s="49" t="s">
        <v>247</v>
      </c>
      <c r="D4" s="214"/>
      <c r="E4" s="215"/>
      <c r="F4" s="216"/>
      <c r="G4" s="48" t="s">
        <v>125</v>
      </c>
      <c r="H4" s="48" t="s">
        <v>126</v>
      </c>
      <c r="I4" s="210" t="s">
        <v>250</v>
      </c>
      <c r="J4" s="210"/>
      <c r="K4" s="212" t="s">
        <v>370</v>
      </c>
      <c r="L4" s="213"/>
    </row>
    <row r="5" spans="2:20" ht="13.5" thickBot="1" x14ac:dyDescent="0.25">
      <c r="C5" s="49" t="s">
        <v>248</v>
      </c>
      <c r="D5" s="156">
        <v>4067</v>
      </c>
      <c r="E5" s="157"/>
      <c r="F5" s="157"/>
      <c r="G5" s="158">
        <v>330</v>
      </c>
      <c r="H5" s="159"/>
      <c r="I5" s="211" t="s">
        <v>254</v>
      </c>
      <c r="J5" s="211"/>
      <c r="K5" s="198">
        <v>42948</v>
      </c>
      <c r="L5" s="199"/>
    </row>
    <row r="7" spans="2:20" ht="13.5" customHeight="1" thickBot="1" x14ac:dyDescent="0.25">
      <c r="C7" s="167"/>
      <c r="D7" s="166"/>
    </row>
    <row r="8" spans="2:20" ht="39" thickBot="1" x14ac:dyDescent="0.25">
      <c r="C8" s="40" t="s">
        <v>118</v>
      </c>
      <c r="D8" s="30" t="s">
        <v>119</v>
      </c>
      <c r="E8" s="31" t="s">
        <v>127</v>
      </c>
      <c r="F8" s="31" t="s">
        <v>239</v>
      </c>
      <c r="G8" s="30" t="s">
        <v>240</v>
      </c>
      <c r="H8" s="32" t="s">
        <v>120</v>
      </c>
      <c r="I8" s="30" t="s">
        <v>121</v>
      </c>
      <c r="J8" s="33" t="s">
        <v>122</v>
      </c>
      <c r="K8" s="34" t="s">
        <v>241</v>
      </c>
      <c r="L8" s="30" t="s">
        <v>123</v>
      </c>
      <c r="M8" s="35" t="s">
        <v>124</v>
      </c>
      <c r="P8" s="209" t="s">
        <v>252</v>
      </c>
      <c r="Q8" s="209"/>
      <c r="R8" s="209"/>
      <c r="S8" s="209"/>
      <c r="T8" s="209"/>
    </row>
    <row r="9" spans="2:20" hidden="1" x14ac:dyDescent="0.2">
      <c r="B9" s="47" t="str">
        <f t="shared" ref="B9:B29" si="0">IF(ISBLANK(E9),(C9&amp;" Any"),(C9&amp;" "&amp;E9))</f>
        <v xml:space="preserve"> 0</v>
      </c>
      <c r="C9" s="41"/>
      <c r="D9" s="38" t="str">
        <f t="shared" ref="D9:D29" si="1">IF(C9="","",LOOKUP(C9,Species,Scientific))</f>
        <v/>
      </c>
      <c r="E9" s="42">
        <v>0</v>
      </c>
      <c r="F9" s="43"/>
      <c r="G9" s="20" t="str">
        <f>IF(C9="","",F9*K9/100)</f>
        <v/>
      </c>
      <c r="H9" s="21" t="str">
        <f t="shared" ref="H9:H29" si="2">IF(C9="","",LOOKUP(C9,Species,Price))</f>
        <v/>
      </c>
      <c r="I9" s="46">
        <f>F9*G5</f>
        <v>0</v>
      </c>
      <c r="J9" s="22" t="str">
        <f t="shared" ref="J9:J29" si="3">IF(C9="","",LOOKUP(C9,Species,Seeds_per_lbs))</f>
        <v/>
      </c>
      <c r="K9" s="23" t="str">
        <f t="shared" ref="K9:K29" si="4">IF(C9="","",LOOKUP(C9,Species,PLS))</f>
        <v/>
      </c>
      <c r="L9" s="23" t="str">
        <f t="shared" ref="L9:L29" si="5">IF(C9="","",F9*J9*K9/100/43560)</f>
        <v/>
      </c>
      <c r="M9" s="24" t="str">
        <f t="shared" ref="M9:M29" si="6">IF(C9="","",H9*I9)</f>
        <v/>
      </c>
      <c r="O9" s="1" t="s">
        <v>365</v>
      </c>
      <c r="P9" s="1" t="str">
        <f t="shared" ref="P9:P29" si="7">IF(C9="","",LOOKUP(C9,Species,V_1))</f>
        <v/>
      </c>
      <c r="Q9" s="1" t="str">
        <f t="shared" ref="Q9:Q29" si="8">IF(C9="","",LOOKUP(C9,Species,V_2))</f>
        <v/>
      </c>
      <c r="R9" s="1" t="str">
        <f t="shared" ref="R9:R29" si="9">IF(C9="","",LOOKUP(C9,Species,V_3))</f>
        <v/>
      </c>
      <c r="S9" s="1" t="str">
        <f t="shared" ref="S9:S29" si="10">IF(C9="","",LOOKUP(C9,Species,V_4))</f>
        <v/>
      </c>
      <c r="T9" s="1" t="str">
        <f t="shared" ref="T9:T29" si="11">IF(C9="","",LOOKUP(C9,Species,V_5))</f>
        <v/>
      </c>
    </row>
    <row r="10" spans="2:20" x14ac:dyDescent="0.2">
      <c r="B10" s="47" t="str">
        <f>IF(ISBLANK(E10),(C10&amp;" Any"),(C10&amp;" "&amp;E10))</f>
        <v>Alfalfa Any</v>
      </c>
      <c r="C10" s="160" t="s">
        <v>128</v>
      </c>
      <c r="D10" s="6" t="str">
        <f t="shared" si="1"/>
        <v>Medicago sativa</v>
      </c>
      <c r="E10" s="44"/>
      <c r="F10" s="162">
        <v>1</v>
      </c>
      <c r="G10" s="5">
        <f t="shared" ref="G10:G29" si="12">IF(C10="","",F10*K10/100)</f>
        <v>0.91950412500000001</v>
      </c>
      <c r="H10" s="2">
        <f t="shared" si="2"/>
        <v>3.6</v>
      </c>
      <c r="I10" s="1">
        <f>F10*G5</f>
        <v>330</v>
      </c>
      <c r="J10" s="4">
        <f t="shared" si="3"/>
        <v>225000</v>
      </c>
      <c r="K10" s="3">
        <f t="shared" si="4"/>
        <v>91.950412499999999</v>
      </c>
      <c r="L10" s="3">
        <f t="shared" si="5"/>
        <v>4.7495047778925619</v>
      </c>
      <c r="M10" s="192">
        <f t="shared" si="6"/>
        <v>1188</v>
      </c>
      <c r="O10" s="1" t="s">
        <v>365</v>
      </c>
      <c r="P10" s="1" t="str">
        <f t="shared" si="7"/>
        <v>Ranger</v>
      </c>
      <c r="Q10" s="1" t="str">
        <f t="shared" si="8"/>
        <v>Ladak</v>
      </c>
      <c r="R10" s="1" t="str">
        <f t="shared" si="9"/>
        <v>Nomad</v>
      </c>
      <c r="S10" s="1" t="str">
        <f t="shared" si="10"/>
        <v>Spreador 4</v>
      </c>
      <c r="T10" s="1">
        <f t="shared" si="11"/>
        <v>0</v>
      </c>
    </row>
    <row r="11" spans="2:20" x14ac:dyDescent="0.2">
      <c r="B11" s="47" t="str">
        <f t="shared" si="0"/>
        <v>Indian Ricegrass Any</v>
      </c>
      <c r="C11" s="160" t="s">
        <v>183</v>
      </c>
      <c r="D11" s="6" t="str">
        <f t="shared" si="1"/>
        <v>Achnatherum hymenoides</v>
      </c>
      <c r="E11" s="44"/>
      <c r="F11" s="162">
        <v>0.5</v>
      </c>
      <c r="G11" s="5">
        <f t="shared" si="12"/>
        <v>0.45661162499999997</v>
      </c>
      <c r="H11" s="2">
        <f t="shared" si="2"/>
        <v>5.0199999999999996</v>
      </c>
      <c r="I11" s="1">
        <f>F11*G5</f>
        <v>165</v>
      </c>
      <c r="J11" s="4">
        <f t="shared" si="3"/>
        <v>141000</v>
      </c>
      <c r="K11" s="3">
        <f t="shared" si="4"/>
        <v>91.322324999999992</v>
      </c>
      <c r="L11" s="3">
        <f t="shared" si="5"/>
        <v>1.4780128357438014</v>
      </c>
      <c r="M11" s="192">
        <f t="shared" si="6"/>
        <v>828.3</v>
      </c>
      <c r="O11" s="1" t="s">
        <v>365</v>
      </c>
      <c r="P11" s="1" t="str">
        <f t="shared" si="7"/>
        <v>Rimrock</v>
      </c>
      <c r="Q11" s="1" t="str">
        <f t="shared" si="8"/>
        <v>Nezpar</v>
      </c>
      <c r="R11" s="1" t="str">
        <f t="shared" si="9"/>
        <v>White River</v>
      </c>
      <c r="S11" s="1" t="str">
        <f t="shared" si="10"/>
        <v>Paloma</v>
      </c>
      <c r="T11" s="1" t="str">
        <f t="shared" si="11"/>
        <v>Star Lake</v>
      </c>
    </row>
    <row r="12" spans="2:20" x14ac:dyDescent="0.2">
      <c r="B12" s="47" t="str">
        <f t="shared" si="0"/>
        <v>Bluebunch Wheatgrass Any</v>
      </c>
      <c r="C12" s="160" t="s">
        <v>242</v>
      </c>
      <c r="D12" s="6" t="str">
        <f t="shared" si="1"/>
        <v>Pseudoroegneria spicata</v>
      </c>
      <c r="E12" s="44"/>
      <c r="F12" s="162">
        <v>1.5</v>
      </c>
      <c r="G12" s="5">
        <f t="shared" si="12"/>
        <v>1.1475479999999998</v>
      </c>
      <c r="H12" s="2">
        <f t="shared" si="2"/>
        <v>5.9</v>
      </c>
      <c r="I12" s="1">
        <f>F12*G5</f>
        <v>495</v>
      </c>
      <c r="J12" s="4">
        <f t="shared" si="3"/>
        <v>140000</v>
      </c>
      <c r="K12" s="3">
        <f t="shared" si="4"/>
        <v>76.503199999999993</v>
      </c>
      <c r="L12" s="3">
        <f t="shared" si="5"/>
        <v>3.6881707988980712</v>
      </c>
      <c r="M12" s="192">
        <f t="shared" si="6"/>
        <v>2920.5</v>
      </c>
      <c r="O12" s="1" t="s">
        <v>365</v>
      </c>
      <c r="P12" s="1" t="str">
        <f t="shared" si="7"/>
        <v>Anatone</v>
      </c>
      <c r="Q12" s="1" t="str">
        <f t="shared" si="8"/>
        <v>Goldar</v>
      </c>
      <c r="R12" s="1" t="str">
        <f t="shared" si="9"/>
        <v>P-7</v>
      </c>
      <c r="S12" s="1" t="str">
        <f t="shared" si="10"/>
        <v>Columbia</v>
      </c>
      <c r="T12" s="1">
        <f t="shared" si="11"/>
        <v>0</v>
      </c>
    </row>
    <row r="13" spans="2:20" x14ac:dyDescent="0.2">
      <c r="B13" s="47" t="str">
        <f t="shared" si="0"/>
        <v>Blue Flax Any</v>
      </c>
      <c r="C13" s="160" t="s">
        <v>138</v>
      </c>
      <c r="D13" s="6" t="str">
        <f t="shared" si="1"/>
        <v>Linum perenne</v>
      </c>
      <c r="E13" s="44"/>
      <c r="F13" s="162">
        <v>0.75</v>
      </c>
      <c r="G13" s="5">
        <f t="shared" si="12"/>
        <v>0.65362300000000007</v>
      </c>
      <c r="H13" s="2">
        <f t="shared" si="2"/>
        <v>5.61</v>
      </c>
      <c r="I13" s="1">
        <f>F13*G5</f>
        <v>247.5</v>
      </c>
      <c r="J13" s="4">
        <f t="shared" si="3"/>
        <v>293000</v>
      </c>
      <c r="K13" s="3">
        <f t="shared" si="4"/>
        <v>87.149733333333344</v>
      </c>
      <c r="L13" s="3">
        <f t="shared" si="5"/>
        <v>4.3964999770431596</v>
      </c>
      <c r="M13" s="192">
        <f t="shared" si="6"/>
        <v>1388.4750000000001</v>
      </c>
      <c r="O13" s="1" t="s">
        <v>365</v>
      </c>
      <c r="P13" s="1" t="str">
        <f t="shared" si="7"/>
        <v>Appar</v>
      </c>
      <c r="Q13" s="1">
        <f t="shared" si="8"/>
        <v>0</v>
      </c>
      <c r="R13" s="1">
        <f t="shared" si="9"/>
        <v>0</v>
      </c>
      <c r="S13" s="1">
        <f t="shared" si="10"/>
        <v>0</v>
      </c>
      <c r="T13" s="1">
        <f t="shared" si="11"/>
        <v>0</v>
      </c>
    </row>
    <row r="14" spans="2:20" x14ac:dyDescent="0.2">
      <c r="B14" s="47" t="str">
        <f t="shared" si="0"/>
        <v>Idaho Fescue Any</v>
      </c>
      <c r="C14" s="160" t="s">
        <v>182</v>
      </c>
      <c r="D14" s="6" t="str">
        <f t="shared" si="1"/>
        <v>Festuca idahoensis</v>
      </c>
      <c r="E14" s="44"/>
      <c r="F14" s="162">
        <v>0.5</v>
      </c>
      <c r="G14" s="5">
        <f t="shared" si="12"/>
        <v>0.33810000000000001</v>
      </c>
      <c r="H14" s="2">
        <f t="shared" si="2"/>
        <v>5.73</v>
      </c>
      <c r="I14" s="1">
        <f>F14*G5</f>
        <v>165</v>
      </c>
      <c r="J14" s="4">
        <f t="shared" si="3"/>
        <v>450000</v>
      </c>
      <c r="K14" s="3">
        <f t="shared" si="4"/>
        <v>67.62</v>
      </c>
      <c r="L14" s="3">
        <f t="shared" si="5"/>
        <v>3.4927685950413232</v>
      </c>
      <c r="M14" s="192">
        <f t="shared" si="6"/>
        <v>945.45</v>
      </c>
      <c r="O14" s="1" t="s">
        <v>365</v>
      </c>
      <c r="P14" s="1" t="str">
        <f t="shared" si="7"/>
        <v>Joseph</v>
      </c>
      <c r="Q14" s="1">
        <f t="shared" si="8"/>
        <v>0</v>
      </c>
      <c r="R14" s="1">
        <f t="shared" si="9"/>
        <v>0</v>
      </c>
      <c r="S14" s="1">
        <f t="shared" si="10"/>
        <v>0</v>
      </c>
      <c r="T14" s="1">
        <f t="shared" si="11"/>
        <v>0</v>
      </c>
    </row>
    <row r="15" spans="2:20" x14ac:dyDescent="0.2">
      <c r="B15" s="47" t="str">
        <f t="shared" si="0"/>
        <v>Orchardgrass Any</v>
      </c>
      <c r="C15" s="160" t="s">
        <v>193</v>
      </c>
      <c r="D15" s="6" t="str">
        <f t="shared" si="1"/>
        <v>Dactylis glomerata</v>
      </c>
      <c r="E15" s="44"/>
      <c r="F15" s="162">
        <v>1.2</v>
      </c>
      <c r="G15" s="5">
        <f t="shared" si="12"/>
        <v>1.0067435999999998</v>
      </c>
      <c r="H15" s="2">
        <f t="shared" si="2"/>
        <v>3.85</v>
      </c>
      <c r="I15" s="1">
        <f>F15*G5</f>
        <v>396</v>
      </c>
      <c r="J15" s="4">
        <f t="shared" si="3"/>
        <v>654000</v>
      </c>
      <c r="K15" s="3">
        <f t="shared" si="4"/>
        <v>83.895299999999992</v>
      </c>
      <c r="L15" s="3">
        <f t="shared" si="5"/>
        <v>15.115020991735536</v>
      </c>
      <c r="M15" s="192">
        <f t="shared" si="6"/>
        <v>1524.6000000000001</v>
      </c>
      <c r="O15" s="1" t="s">
        <v>365</v>
      </c>
      <c r="P15" s="1" t="str">
        <f t="shared" si="7"/>
        <v>Paiute</v>
      </c>
      <c r="Q15" s="1">
        <f t="shared" si="8"/>
        <v>0</v>
      </c>
      <c r="R15" s="1">
        <f t="shared" si="9"/>
        <v>0</v>
      </c>
      <c r="S15" s="1">
        <f t="shared" si="10"/>
        <v>0</v>
      </c>
      <c r="T15" s="1">
        <f t="shared" si="11"/>
        <v>0</v>
      </c>
    </row>
    <row r="16" spans="2:20" x14ac:dyDescent="0.2">
      <c r="B16" s="47" t="str">
        <f t="shared" si="0"/>
        <v>Great Basin Wildrye Any</v>
      </c>
      <c r="C16" s="160" t="s">
        <v>177</v>
      </c>
      <c r="D16" s="6" t="str">
        <f t="shared" si="1"/>
        <v>Leymus cinereus</v>
      </c>
      <c r="E16" s="44"/>
      <c r="F16" s="162">
        <v>0.5</v>
      </c>
      <c r="G16" s="5">
        <f t="shared" si="12"/>
        <v>0.43508812500000005</v>
      </c>
      <c r="H16" s="2">
        <f t="shared" si="2"/>
        <v>10.33</v>
      </c>
      <c r="I16" s="1">
        <f>F16*G5</f>
        <v>165</v>
      </c>
      <c r="J16" s="4">
        <f t="shared" si="3"/>
        <v>130000</v>
      </c>
      <c r="K16" s="3">
        <f t="shared" si="4"/>
        <v>87.01762500000001</v>
      </c>
      <c r="L16" s="3">
        <f t="shared" si="5"/>
        <v>1.2984723657024795</v>
      </c>
      <c r="M16" s="192">
        <f t="shared" si="6"/>
        <v>1704.45</v>
      </c>
      <c r="O16" s="1" t="s">
        <v>365</v>
      </c>
      <c r="P16" s="1" t="str">
        <f t="shared" si="7"/>
        <v>Trailhead</v>
      </c>
      <c r="Q16" s="1" t="str">
        <f t="shared" si="8"/>
        <v>Magnar</v>
      </c>
      <c r="R16" s="1" t="str">
        <f t="shared" si="9"/>
        <v>UDWR Tetra</v>
      </c>
      <c r="S16" s="1" t="str">
        <f t="shared" si="10"/>
        <v>Continental</v>
      </c>
      <c r="T16" s="1">
        <f t="shared" si="11"/>
        <v>0</v>
      </c>
    </row>
    <row r="17" spans="2:20" x14ac:dyDescent="0.2">
      <c r="B17" s="47" t="str">
        <f t="shared" si="0"/>
        <v>Western Yarrow Any</v>
      </c>
      <c r="C17" s="160" t="s">
        <v>234</v>
      </c>
      <c r="D17" s="6" t="str">
        <f t="shared" si="1"/>
        <v>Achillea millefolium</v>
      </c>
      <c r="E17" s="44"/>
      <c r="F17" s="162">
        <v>0.2</v>
      </c>
      <c r="G17" s="5">
        <f t="shared" si="12"/>
        <v>0.1793286</v>
      </c>
      <c r="H17" s="2">
        <f t="shared" si="2"/>
        <v>23.6</v>
      </c>
      <c r="I17" s="1">
        <f>F17*G5</f>
        <v>66</v>
      </c>
      <c r="J17" s="4">
        <f t="shared" si="3"/>
        <v>3300000</v>
      </c>
      <c r="K17" s="3">
        <f t="shared" si="4"/>
        <v>89.664299999999997</v>
      </c>
      <c r="L17" s="3">
        <f t="shared" si="5"/>
        <v>13.5855</v>
      </c>
      <c r="M17" s="192">
        <f t="shared" si="6"/>
        <v>1557.6000000000001</v>
      </c>
      <c r="O17" s="1" t="s">
        <v>365</v>
      </c>
      <c r="P17" s="1" t="str">
        <f t="shared" si="7"/>
        <v>Eagle</v>
      </c>
      <c r="Q17" s="1">
        <f t="shared" si="8"/>
        <v>0</v>
      </c>
      <c r="R17" s="1">
        <f t="shared" si="9"/>
        <v>0</v>
      </c>
      <c r="S17" s="1">
        <f t="shared" si="10"/>
        <v>0</v>
      </c>
      <c r="T17" s="1">
        <f t="shared" si="11"/>
        <v>0</v>
      </c>
    </row>
    <row r="18" spans="2:20" x14ac:dyDescent="0.2">
      <c r="B18" s="47" t="str">
        <f t="shared" si="0"/>
        <v>Sagebrush, Wyoming Any</v>
      </c>
      <c r="C18" s="160" t="s">
        <v>203</v>
      </c>
      <c r="D18" s="6" t="str">
        <f t="shared" si="1"/>
        <v>Artemisia tridentata wyomingensis</v>
      </c>
      <c r="E18" s="44"/>
      <c r="F18" s="162">
        <v>0.5</v>
      </c>
      <c r="G18" s="5">
        <f t="shared" si="12"/>
        <v>9.7350800000000001E-2</v>
      </c>
      <c r="H18" s="2">
        <f t="shared" si="2"/>
        <v>13.14</v>
      </c>
      <c r="I18" s="1">
        <f>F18*G5</f>
        <v>165</v>
      </c>
      <c r="J18" s="4">
        <f t="shared" si="3"/>
        <v>2500000</v>
      </c>
      <c r="K18" s="3">
        <f t="shared" si="4"/>
        <v>19.47016</v>
      </c>
      <c r="L18" s="3">
        <f t="shared" si="5"/>
        <v>5.5871671258034894</v>
      </c>
      <c r="M18" s="192">
        <f t="shared" si="6"/>
        <v>2168.1</v>
      </c>
      <c r="O18" s="1" t="s">
        <v>365</v>
      </c>
      <c r="P18" s="1">
        <f t="shared" si="7"/>
        <v>0</v>
      </c>
      <c r="Q18" s="1">
        <f t="shared" si="8"/>
        <v>0</v>
      </c>
      <c r="R18" s="1">
        <f t="shared" si="9"/>
        <v>0</v>
      </c>
      <c r="S18" s="1">
        <f t="shared" si="10"/>
        <v>0</v>
      </c>
      <c r="T18" s="1">
        <f t="shared" si="11"/>
        <v>0</v>
      </c>
    </row>
    <row r="19" spans="2:20" x14ac:dyDescent="0.2">
      <c r="B19" s="47" t="str">
        <f t="shared" si="0"/>
        <v>Western Wheatgrass Any</v>
      </c>
      <c r="C19" s="160" t="s">
        <v>233</v>
      </c>
      <c r="D19" s="6" t="str">
        <f t="shared" si="1"/>
        <v>Pascopyron smithii</v>
      </c>
      <c r="E19" s="44"/>
      <c r="F19" s="162">
        <v>1</v>
      </c>
      <c r="G19" s="5">
        <f t="shared" si="12"/>
        <v>0.86908300000000016</v>
      </c>
      <c r="H19" s="2">
        <f t="shared" si="2"/>
        <v>4.25</v>
      </c>
      <c r="I19" s="1">
        <f>F19*G5</f>
        <v>330</v>
      </c>
      <c r="J19" s="4">
        <f t="shared" si="3"/>
        <v>105000</v>
      </c>
      <c r="K19" s="3">
        <f t="shared" si="4"/>
        <v>86.908300000000011</v>
      </c>
      <c r="L19" s="3">
        <f t="shared" si="5"/>
        <v>2.0948970385674937</v>
      </c>
      <c r="M19" s="192">
        <f t="shared" si="6"/>
        <v>1402.5</v>
      </c>
      <c r="O19" s="1" t="s">
        <v>365</v>
      </c>
      <c r="P19" s="1" t="str">
        <f t="shared" si="7"/>
        <v>Arriba</v>
      </c>
      <c r="Q19" s="1" t="str">
        <f t="shared" si="8"/>
        <v>Recovery</v>
      </c>
      <c r="R19" s="1">
        <f t="shared" si="9"/>
        <v>0</v>
      </c>
      <c r="S19" s="1">
        <f t="shared" si="10"/>
        <v>0</v>
      </c>
      <c r="T19" s="1">
        <f t="shared" si="11"/>
        <v>0</v>
      </c>
    </row>
    <row r="20" spans="2:20" x14ac:dyDescent="0.2">
      <c r="B20" s="47" t="str">
        <f t="shared" si="0"/>
        <v>Sainfoin Any</v>
      </c>
      <c r="C20" s="160" t="s">
        <v>205</v>
      </c>
      <c r="D20" s="6" t="str">
        <f t="shared" si="1"/>
        <v>Onobrychis viciifolia</v>
      </c>
      <c r="E20" s="44"/>
      <c r="F20" s="162">
        <v>3.3</v>
      </c>
      <c r="G20" s="5">
        <f t="shared" si="12"/>
        <v>3.01240335</v>
      </c>
      <c r="H20" s="2">
        <f t="shared" si="2"/>
        <v>2.69</v>
      </c>
      <c r="I20" s="1">
        <f>F20*G5</f>
        <v>1089</v>
      </c>
      <c r="J20" s="4">
        <f t="shared" si="3"/>
        <v>30000</v>
      </c>
      <c r="K20" s="3">
        <f t="shared" si="4"/>
        <v>91.284950000000009</v>
      </c>
      <c r="L20" s="3">
        <f t="shared" si="5"/>
        <v>2.0746579545454544</v>
      </c>
      <c r="M20" s="192">
        <f t="shared" si="6"/>
        <v>2929.41</v>
      </c>
      <c r="O20" s="1" t="s">
        <v>365</v>
      </c>
      <c r="P20" s="1" t="str">
        <f t="shared" si="7"/>
        <v>Eski</v>
      </c>
      <c r="Q20" s="1">
        <f t="shared" si="8"/>
        <v>0</v>
      </c>
      <c r="R20" s="1">
        <f t="shared" si="9"/>
        <v>0</v>
      </c>
      <c r="S20" s="1">
        <f t="shared" si="10"/>
        <v>0</v>
      </c>
      <c r="T20" s="1">
        <f t="shared" si="11"/>
        <v>0</v>
      </c>
    </row>
    <row r="21" spans="2:20" x14ac:dyDescent="0.2">
      <c r="B21" s="47" t="str">
        <f t="shared" si="0"/>
        <v>Small Burnet Any</v>
      </c>
      <c r="C21" s="160" t="s">
        <v>217</v>
      </c>
      <c r="D21" s="6" t="str">
        <f t="shared" si="1"/>
        <v>Sanguisorba minor</v>
      </c>
      <c r="E21" s="44"/>
      <c r="F21" s="162">
        <v>2.2000000000000002</v>
      </c>
      <c r="G21" s="5">
        <f t="shared" si="12"/>
        <v>1.9983949999999999</v>
      </c>
      <c r="H21" s="2">
        <f t="shared" si="2"/>
        <v>2.62</v>
      </c>
      <c r="I21" s="1">
        <f>F21*G5</f>
        <v>726.00000000000011</v>
      </c>
      <c r="J21" s="4">
        <f t="shared" si="3"/>
        <v>55000</v>
      </c>
      <c r="K21" s="3">
        <f t="shared" si="4"/>
        <v>90.836136363636356</v>
      </c>
      <c r="L21" s="3">
        <f t="shared" si="5"/>
        <v>2.5232260101010104</v>
      </c>
      <c r="M21" s="192">
        <f t="shared" si="6"/>
        <v>1902.1200000000003</v>
      </c>
      <c r="O21" s="1" t="s">
        <v>365</v>
      </c>
      <c r="P21" s="1" t="str">
        <f t="shared" si="7"/>
        <v>Delar</v>
      </c>
      <c r="Q21" s="1">
        <f t="shared" si="8"/>
        <v>0</v>
      </c>
      <c r="R21" s="1">
        <f t="shared" si="9"/>
        <v>0</v>
      </c>
      <c r="S21" s="1">
        <f t="shared" si="10"/>
        <v>0</v>
      </c>
      <c r="T21" s="1">
        <f t="shared" si="11"/>
        <v>0</v>
      </c>
    </row>
    <row r="22" spans="2:20" x14ac:dyDescent="0.2">
      <c r="B22" s="47" t="str">
        <f t="shared" si="0"/>
        <v>Bitterbrush Any</v>
      </c>
      <c r="C22" s="160" t="s">
        <v>137</v>
      </c>
      <c r="D22" s="6" t="str">
        <f t="shared" si="1"/>
        <v>Purshia tridentata</v>
      </c>
      <c r="E22" s="44"/>
      <c r="F22" s="162">
        <v>1</v>
      </c>
      <c r="G22" s="5">
        <f t="shared" si="12"/>
        <v>0.8281291428571429</v>
      </c>
      <c r="H22" s="2">
        <f t="shared" si="2"/>
        <v>15.24</v>
      </c>
      <c r="I22" s="1">
        <f>F22*G5</f>
        <v>330</v>
      </c>
      <c r="J22" s="4">
        <f t="shared" si="3"/>
        <v>15000</v>
      </c>
      <c r="K22" s="3">
        <f t="shared" si="4"/>
        <v>82.812914285714285</v>
      </c>
      <c r="L22" s="3">
        <f t="shared" si="5"/>
        <v>0.28516843762298311</v>
      </c>
      <c r="M22" s="192">
        <f t="shared" si="6"/>
        <v>5029.2</v>
      </c>
      <c r="O22" s="1" t="s">
        <v>365</v>
      </c>
      <c r="P22" s="1">
        <f t="shared" si="7"/>
        <v>0</v>
      </c>
      <c r="Q22" s="1">
        <f t="shared" si="8"/>
        <v>0</v>
      </c>
      <c r="R22" s="1">
        <f t="shared" si="9"/>
        <v>0</v>
      </c>
      <c r="S22" s="1">
        <f t="shared" si="10"/>
        <v>0</v>
      </c>
      <c r="T22" s="1">
        <f t="shared" si="11"/>
        <v>0</v>
      </c>
    </row>
    <row r="23" spans="2:20" x14ac:dyDescent="0.2">
      <c r="B23" s="47" t="str">
        <f t="shared" si="0"/>
        <v>Sagebrush, Mountain Any</v>
      </c>
      <c r="C23" s="160" t="s">
        <v>202</v>
      </c>
      <c r="D23" s="6" t="str">
        <f t="shared" si="1"/>
        <v>Artemisia tridentata vaseyana</v>
      </c>
      <c r="E23" s="44"/>
      <c r="F23" s="162">
        <v>0.5</v>
      </c>
      <c r="G23" s="5">
        <f t="shared" si="12"/>
        <v>9.3497666666666673E-2</v>
      </c>
      <c r="H23" s="2">
        <f t="shared" si="2"/>
        <v>11.59</v>
      </c>
      <c r="I23" s="1">
        <f>F23*G5</f>
        <v>165</v>
      </c>
      <c r="J23" s="4">
        <f t="shared" si="3"/>
        <v>2500000</v>
      </c>
      <c r="K23" s="3">
        <f t="shared" si="4"/>
        <v>18.699533333333335</v>
      </c>
      <c r="L23" s="3">
        <f t="shared" si="5"/>
        <v>5.3660277012549749</v>
      </c>
      <c r="M23" s="192">
        <f t="shared" si="6"/>
        <v>1912.35</v>
      </c>
      <c r="O23" s="1" t="s">
        <v>365</v>
      </c>
      <c r="P23" s="1">
        <f t="shared" si="7"/>
        <v>0</v>
      </c>
      <c r="Q23" s="1">
        <f t="shared" si="8"/>
        <v>0</v>
      </c>
      <c r="R23" s="1">
        <f t="shared" si="9"/>
        <v>0</v>
      </c>
      <c r="S23" s="1">
        <f t="shared" si="10"/>
        <v>0</v>
      </c>
      <c r="T23" s="1">
        <f t="shared" si="11"/>
        <v>0</v>
      </c>
    </row>
    <row r="24" spans="2:20" x14ac:dyDescent="0.2">
      <c r="B24" s="47" t="str">
        <f t="shared" si="0"/>
        <v>Forage Kochia Any</v>
      </c>
      <c r="C24" s="160" t="s">
        <v>172</v>
      </c>
      <c r="D24" s="6" t="str">
        <f t="shared" si="1"/>
        <v>Kochia prostrata</v>
      </c>
      <c r="E24" s="44"/>
      <c r="F24" s="162">
        <v>1</v>
      </c>
      <c r="G24" s="5">
        <f t="shared" si="12"/>
        <v>0.70344740000000006</v>
      </c>
      <c r="H24" s="2">
        <f t="shared" si="2"/>
        <v>7.15</v>
      </c>
      <c r="I24" s="1">
        <f>F24*G5</f>
        <v>330</v>
      </c>
      <c r="J24" s="4">
        <f t="shared" si="3"/>
        <v>407700</v>
      </c>
      <c r="K24" s="3">
        <f t="shared" si="4"/>
        <v>70.344740000000002</v>
      </c>
      <c r="L24" s="3">
        <f t="shared" si="5"/>
        <v>6.5839188471074372</v>
      </c>
      <c r="M24" s="192">
        <f t="shared" si="6"/>
        <v>2359.5</v>
      </c>
      <c r="O24" s="1" t="s">
        <v>365</v>
      </c>
      <c r="P24" s="1" t="str">
        <f t="shared" si="7"/>
        <v>Immigrant</v>
      </c>
      <c r="Q24" s="1">
        <f t="shared" si="8"/>
        <v>0</v>
      </c>
      <c r="R24" s="1">
        <f t="shared" si="9"/>
        <v>0</v>
      </c>
      <c r="S24" s="1">
        <f t="shared" si="10"/>
        <v>0</v>
      </c>
      <c r="T24" s="1">
        <f t="shared" si="11"/>
        <v>0</v>
      </c>
    </row>
    <row r="25" spans="2:20" x14ac:dyDescent="0.2">
      <c r="B25" s="47" t="str">
        <f t="shared" si="0"/>
        <v xml:space="preserve"> Any</v>
      </c>
      <c r="C25" s="160"/>
      <c r="D25" s="6" t="str">
        <f t="shared" si="1"/>
        <v/>
      </c>
      <c r="E25" s="44"/>
      <c r="F25" s="162"/>
      <c r="G25" s="5" t="str">
        <f t="shared" si="12"/>
        <v/>
      </c>
      <c r="H25" s="2" t="str">
        <f t="shared" si="2"/>
        <v/>
      </c>
      <c r="I25" s="1">
        <f>F25*G5</f>
        <v>0</v>
      </c>
      <c r="J25" s="4" t="str">
        <f t="shared" si="3"/>
        <v/>
      </c>
      <c r="K25" s="3" t="str">
        <f t="shared" si="4"/>
        <v/>
      </c>
      <c r="L25" s="3" t="str">
        <f t="shared" si="5"/>
        <v/>
      </c>
      <c r="M25" s="192" t="str">
        <f t="shared" si="6"/>
        <v/>
      </c>
      <c r="O25" s="1" t="s">
        <v>365</v>
      </c>
      <c r="P25" s="1" t="str">
        <f t="shared" si="7"/>
        <v/>
      </c>
      <c r="Q25" s="1" t="str">
        <f t="shared" si="8"/>
        <v/>
      </c>
      <c r="R25" s="1" t="str">
        <f t="shared" si="9"/>
        <v/>
      </c>
      <c r="S25" s="1" t="str">
        <f t="shared" si="10"/>
        <v/>
      </c>
      <c r="T25" s="1" t="str">
        <f t="shared" si="11"/>
        <v/>
      </c>
    </row>
    <row r="26" spans="2:20" x14ac:dyDescent="0.2">
      <c r="B26" s="47" t="str">
        <f t="shared" si="0"/>
        <v xml:space="preserve"> Any</v>
      </c>
      <c r="C26" s="160"/>
      <c r="D26" s="6" t="str">
        <f t="shared" si="1"/>
        <v/>
      </c>
      <c r="E26" s="44"/>
      <c r="F26" s="162"/>
      <c r="G26" s="5" t="str">
        <f t="shared" si="12"/>
        <v/>
      </c>
      <c r="H26" s="2" t="str">
        <f t="shared" si="2"/>
        <v/>
      </c>
      <c r="I26" s="1">
        <f>F26*G5</f>
        <v>0</v>
      </c>
      <c r="J26" s="4" t="str">
        <f t="shared" si="3"/>
        <v/>
      </c>
      <c r="K26" s="3" t="str">
        <f t="shared" si="4"/>
        <v/>
      </c>
      <c r="L26" s="3" t="str">
        <f t="shared" si="5"/>
        <v/>
      </c>
      <c r="M26" s="192" t="str">
        <f t="shared" si="6"/>
        <v/>
      </c>
      <c r="O26" s="1" t="s">
        <v>365</v>
      </c>
      <c r="P26" s="1" t="str">
        <f t="shared" si="7"/>
        <v/>
      </c>
      <c r="Q26" s="1" t="str">
        <f t="shared" si="8"/>
        <v/>
      </c>
      <c r="R26" s="1" t="str">
        <f t="shared" si="9"/>
        <v/>
      </c>
      <c r="S26" s="1" t="str">
        <f t="shared" si="10"/>
        <v/>
      </c>
      <c r="T26" s="1" t="str">
        <f t="shared" si="11"/>
        <v/>
      </c>
    </row>
    <row r="27" spans="2:20" x14ac:dyDescent="0.2">
      <c r="B27" s="47" t="str">
        <f t="shared" si="0"/>
        <v xml:space="preserve"> Any</v>
      </c>
      <c r="C27" s="160"/>
      <c r="D27" s="6" t="str">
        <f t="shared" si="1"/>
        <v/>
      </c>
      <c r="E27" s="44"/>
      <c r="F27" s="162"/>
      <c r="G27" s="5" t="str">
        <f t="shared" si="12"/>
        <v/>
      </c>
      <c r="H27" s="2" t="str">
        <f t="shared" si="2"/>
        <v/>
      </c>
      <c r="I27" s="1">
        <f>F27*G5</f>
        <v>0</v>
      </c>
      <c r="J27" s="4" t="str">
        <f t="shared" si="3"/>
        <v/>
      </c>
      <c r="K27" s="3" t="str">
        <f t="shared" si="4"/>
        <v/>
      </c>
      <c r="L27" s="3" t="str">
        <f t="shared" si="5"/>
        <v/>
      </c>
      <c r="M27" s="192" t="str">
        <f t="shared" si="6"/>
        <v/>
      </c>
      <c r="O27" s="1" t="s">
        <v>365</v>
      </c>
      <c r="P27" s="1" t="str">
        <f t="shared" si="7"/>
        <v/>
      </c>
      <c r="Q27" s="1" t="str">
        <f t="shared" si="8"/>
        <v/>
      </c>
      <c r="R27" s="1" t="str">
        <f t="shared" si="9"/>
        <v/>
      </c>
      <c r="S27" s="1" t="str">
        <f t="shared" si="10"/>
        <v/>
      </c>
      <c r="T27" s="1" t="str">
        <f t="shared" si="11"/>
        <v/>
      </c>
    </row>
    <row r="28" spans="2:20" x14ac:dyDescent="0.2">
      <c r="B28" s="47" t="str">
        <f t="shared" si="0"/>
        <v xml:space="preserve"> Any</v>
      </c>
      <c r="C28" s="160"/>
      <c r="D28" s="6" t="str">
        <f t="shared" si="1"/>
        <v/>
      </c>
      <c r="E28" s="44"/>
      <c r="F28" s="162"/>
      <c r="G28" s="5" t="str">
        <f t="shared" si="12"/>
        <v/>
      </c>
      <c r="H28" s="2" t="str">
        <f t="shared" si="2"/>
        <v/>
      </c>
      <c r="I28" s="1">
        <f>F28*G5</f>
        <v>0</v>
      </c>
      <c r="J28" s="4" t="str">
        <f t="shared" si="3"/>
        <v/>
      </c>
      <c r="K28" s="3" t="str">
        <f t="shared" si="4"/>
        <v/>
      </c>
      <c r="L28" s="3" t="str">
        <f t="shared" si="5"/>
        <v/>
      </c>
      <c r="M28" s="192" t="str">
        <f t="shared" si="6"/>
        <v/>
      </c>
      <c r="O28" s="1" t="s">
        <v>365</v>
      </c>
      <c r="P28" s="1" t="str">
        <f t="shared" si="7"/>
        <v/>
      </c>
      <c r="Q28" s="1" t="str">
        <f t="shared" si="8"/>
        <v/>
      </c>
      <c r="R28" s="1" t="str">
        <f t="shared" si="9"/>
        <v/>
      </c>
      <c r="S28" s="1" t="str">
        <f t="shared" si="10"/>
        <v/>
      </c>
      <c r="T28" s="1" t="str">
        <f t="shared" si="11"/>
        <v/>
      </c>
    </row>
    <row r="29" spans="2:20" ht="13.5" thickBot="1" x14ac:dyDescent="0.25">
      <c r="B29" s="47" t="str">
        <f t="shared" si="0"/>
        <v xml:space="preserve"> Any</v>
      </c>
      <c r="C29" s="161"/>
      <c r="D29" s="39" t="str">
        <f t="shared" si="1"/>
        <v/>
      </c>
      <c r="E29" s="45"/>
      <c r="F29" s="163"/>
      <c r="G29" s="25" t="str">
        <f t="shared" si="12"/>
        <v/>
      </c>
      <c r="H29" s="26" t="str">
        <f t="shared" si="2"/>
        <v/>
      </c>
      <c r="I29" s="27">
        <f>F29*G5</f>
        <v>0</v>
      </c>
      <c r="J29" s="28" t="str">
        <f t="shared" si="3"/>
        <v/>
      </c>
      <c r="K29" s="29" t="str">
        <f t="shared" si="4"/>
        <v/>
      </c>
      <c r="L29" s="57" t="str">
        <f t="shared" si="5"/>
        <v/>
      </c>
      <c r="M29" s="193" t="str">
        <f t="shared" si="6"/>
        <v/>
      </c>
      <c r="O29" s="1" t="s">
        <v>365</v>
      </c>
      <c r="P29" s="1" t="str">
        <f t="shared" si="7"/>
        <v/>
      </c>
      <c r="Q29" s="1" t="str">
        <f t="shared" si="8"/>
        <v/>
      </c>
      <c r="R29" s="1" t="str">
        <f t="shared" si="9"/>
        <v/>
      </c>
      <c r="S29" s="1" t="str">
        <f t="shared" si="10"/>
        <v/>
      </c>
      <c r="T29" s="1" t="str">
        <f t="shared" si="11"/>
        <v/>
      </c>
    </row>
    <row r="30" spans="2:20" ht="12.75" customHeight="1" x14ac:dyDescent="0.2">
      <c r="C30" s="217" t="s">
        <v>533</v>
      </c>
      <c r="E30" s="6" t="s">
        <v>121</v>
      </c>
      <c r="F30" s="59">
        <f>SUM(I9:I29)</f>
        <v>5164.5</v>
      </c>
      <c r="L30" s="58" t="s">
        <v>243</v>
      </c>
      <c r="M30" s="191">
        <f>SUM(M9:M29)</f>
        <v>29760.555</v>
      </c>
    </row>
    <row r="31" spans="2:20" x14ac:dyDescent="0.2">
      <c r="C31" s="218"/>
      <c r="E31" s="19" t="s">
        <v>244</v>
      </c>
      <c r="F31" s="60">
        <f>SUM(F9:F29)</f>
        <v>15.649999999999999</v>
      </c>
      <c r="L31" s="54"/>
      <c r="M31" s="55"/>
    </row>
    <row r="32" spans="2:20" x14ac:dyDescent="0.2">
      <c r="C32" s="218"/>
      <c r="E32" s="19" t="s">
        <v>245</v>
      </c>
      <c r="F32" s="60">
        <f>SUM(G9:G29)</f>
        <v>12.73885343452381</v>
      </c>
      <c r="L32" s="56"/>
      <c r="M32" s="55"/>
    </row>
    <row r="33" spans="3:17" x14ac:dyDescent="0.2">
      <c r="E33" s="19" t="s">
        <v>246</v>
      </c>
      <c r="F33" s="53">
        <f>M30/G5</f>
        <v>90.183499999999995</v>
      </c>
      <c r="P33" s="6" t="s">
        <v>251</v>
      </c>
      <c r="Q33" s="6"/>
    </row>
    <row r="34" spans="3:17" ht="14.25" x14ac:dyDescent="0.2">
      <c r="E34" s="19" t="s">
        <v>249</v>
      </c>
      <c r="F34" s="60">
        <f>SUM(L9:L29)</f>
        <v>72.319013457059796</v>
      </c>
      <c r="P34" t="s">
        <v>254</v>
      </c>
    </row>
    <row r="35" spans="3:17" x14ac:dyDescent="0.2">
      <c r="P35" t="s">
        <v>257</v>
      </c>
    </row>
    <row r="36" spans="3:17" ht="15.75" x14ac:dyDescent="0.25">
      <c r="C36" s="164" t="str">
        <f>'Species List'!C2</f>
        <v>Prices are current as of December, 2016.  Prices change as new inventory is received.</v>
      </c>
      <c r="P36" t="s">
        <v>258</v>
      </c>
    </row>
    <row r="37" spans="3:17" x14ac:dyDescent="0.2">
      <c r="P37" t="s">
        <v>255</v>
      </c>
    </row>
    <row r="38" spans="3:17" ht="13.5" thickBot="1" x14ac:dyDescent="0.25">
      <c r="C38" s="7" t="s">
        <v>260</v>
      </c>
      <c r="P38" t="s">
        <v>256</v>
      </c>
    </row>
    <row r="39" spans="3:17" x14ac:dyDescent="0.2">
      <c r="C39" s="200"/>
      <c r="D39" s="201"/>
      <c r="E39" s="201"/>
      <c r="F39" s="201"/>
      <c r="G39" s="201"/>
      <c r="H39" s="201"/>
      <c r="I39" s="201"/>
      <c r="J39" s="201"/>
      <c r="K39" s="201"/>
      <c r="L39" s="201"/>
      <c r="M39" s="202"/>
      <c r="P39" t="s">
        <v>253</v>
      </c>
    </row>
    <row r="40" spans="3:17" x14ac:dyDescent="0.2">
      <c r="C40" s="203"/>
      <c r="D40" s="204"/>
      <c r="E40" s="204"/>
      <c r="F40" s="204"/>
      <c r="G40" s="204"/>
      <c r="H40" s="204"/>
      <c r="I40" s="204"/>
      <c r="J40" s="204"/>
      <c r="K40" s="204"/>
      <c r="L40" s="204"/>
      <c r="M40" s="205"/>
      <c r="P40" t="s">
        <v>259</v>
      </c>
    </row>
    <row r="41" spans="3:17" x14ac:dyDescent="0.2">
      <c r="C41" s="203"/>
      <c r="D41" s="204"/>
      <c r="E41" s="204"/>
      <c r="F41" s="204"/>
      <c r="G41" s="204"/>
      <c r="H41" s="204"/>
      <c r="I41" s="204"/>
      <c r="J41" s="204"/>
      <c r="K41" s="204"/>
      <c r="L41" s="204"/>
      <c r="M41" s="205"/>
    </row>
    <row r="42" spans="3:17" x14ac:dyDescent="0.2">
      <c r="C42" s="203"/>
      <c r="D42" s="204"/>
      <c r="E42" s="204"/>
      <c r="F42" s="204"/>
      <c r="G42" s="204"/>
      <c r="H42" s="204"/>
      <c r="I42" s="204"/>
      <c r="J42" s="204"/>
      <c r="K42" s="204"/>
      <c r="L42" s="204"/>
      <c r="M42" s="205"/>
    </row>
    <row r="43" spans="3:17" x14ac:dyDescent="0.2">
      <c r="C43" s="203"/>
      <c r="D43" s="204"/>
      <c r="E43" s="204"/>
      <c r="F43" s="204"/>
      <c r="G43" s="204"/>
      <c r="H43" s="204"/>
      <c r="I43" s="204"/>
      <c r="J43" s="204"/>
      <c r="K43" s="204"/>
      <c r="L43" s="204"/>
      <c r="M43" s="205"/>
    </row>
    <row r="44" spans="3:17" ht="13.5" thickBot="1" x14ac:dyDescent="0.25">
      <c r="C44" s="206"/>
      <c r="D44" s="207"/>
      <c r="E44" s="207"/>
      <c r="F44" s="207"/>
      <c r="G44" s="207"/>
      <c r="H44" s="207"/>
      <c r="I44" s="207"/>
      <c r="J44" s="207"/>
      <c r="K44" s="207"/>
      <c r="L44" s="207"/>
      <c r="M44" s="208"/>
    </row>
  </sheetData>
  <sheetProtection password="C969" sheet="1" objects="1" scenarios="1"/>
  <mergeCells count="8">
    <mergeCell ref="K5:L5"/>
    <mergeCell ref="C39:M44"/>
    <mergeCell ref="P8:T8"/>
    <mergeCell ref="I4:J4"/>
    <mergeCell ref="I5:J5"/>
    <mergeCell ref="K4:L4"/>
    <mergeCell ref="D4:F4"/>
    <mergeCell ref="C30:C32"/>
  </mergeCells>
  <phoneticPr fontId="4" type="noConversion"/>
  <dataValidations count="27">
    <dataValidation allowBlank="1" showInputMessage="1" showErrorMessage="1" promptTitle="Project Name" prompt="Enter project name as it appears in the WRI database." sqref="D4"/>
    <dataValidation allowBlank="1" showInputMessage="1" showErrorMessage="1" promptTitle="Database Number" prompt="Enter Database Project Number" sqref="D5"/>
    <dataValidation type="list" allowBlank="1" showInputMessage="1" showErrorMessage="1" errorTitle="Invalid Selection" error="If your seeding method is not in the drop down list select &quot;other&quot; and give details in the Notes at the bottom of this sheet." sqref="I5:J5">
      <formula1>$P$34:$P$40</formula1>
    </dataValidation>
    <dataValidation type="list" allowBlank="1" showInputMessage="1" showErrorMessage="1" sqref="E29">
      <formula1>$O$29:$T$29</formula1>
    </dataValidation>
    <dataValidation type="list" allowBlank="1" showInputMessage="1" showErrorMessage="1" sqref="E10">
      <formula1>$O$10:$T$10</formula1>
    </dataValidation>
    <dataValidation type="list" allowBlank="1" showInputMessage="1" showErrorMessage="1" sqref="E11">
      <formula1>$O$11:$T$11</formula1>
    </dataValidation>
    <dataValidation type="list" allowBlank="1" showInputMessage="1" showErrorMessage="1" sqref="E12">
      <formula1>$O$12:$T$12</formula1>
    </dataValidation>
    <dataValidation type="list" allowBlank="1" showInputMessage="1" showErrorMessage="1" sqref="E13">
      <formula1>$O$13:$T$13</formula1>
    </dataValidation>
    <dataValidation type="list" allowBlank="1" showInputMessage="1" showErrorMessage="1" sqref="E14">
      <formula1>$O$14:$T$14</formula1>
    </dataValidation>
    <dataValidation type="list" allowBlank="1" showInputMessage="1" showErrorMessage="1" sqref="E15">
      <formula1>$O$15:$T$15</formula1>
    </dataValidation>
    <dataValidation type="list" allowBlank="1" showInputMessage="1" showErrorMessage="1" sqref="E16">
      <formula1>$O$16:$T$16</formula1>
    </dataValidation>
    <dataValidation type="list" allowBlank="1" showInputMessage="1" showErrorMessage="1" sqref="E17">
      <formula1>$O$17:$T$17</formula1>
    </dataValidation>
    <dataValidation type="list" allowBlank="1" showInputMessage="1" showErrorMessage="1" sqref="E18">
      <formula1>$O$18:$T$18</formula1>
    </dataValidation>
    <dataValidation type="list" allowBlank="1" showInputMessage="1" showErrorMessage="1" sqref="E19">
      <formula1>$O$19:$T$19</formula1>
    </dataValidation>
    <dataValidation type="list" allowBlank="1" showInputMessage="1" showErrorMessage="1" sqref="E20">
      <formula1>$O$20:$T$20</formula1>
    </dataValidation>
    <dataValidation type="list" allowBlank="1" showInputMessage="1" showErrorMessage="1" sqref="E21">
      <formula1>$O$21:$T$21</formula1>
    </dataValidation>
    <dataValidation type="list" allowBlank="1" showInputMessage="1" showErrorMessage="1" sqref="E22">
      <formula1>$O$22:$T$22</formula1>
    </dataValidation>
    <dataValidation type="list" allowBlank="1" showInputMessage="1" showErrorMessage="1" sqref="E23">
      <formula1>$O$23:$T$23</formula1>
    </dataValidation>
    <dataValidation type="list" allowBlank="1" showInputMessage="1" showErrorMessage="1" sqref="E24">
      <formula1>$O$24:$T$24</formula1>
    </dataValidation>
    <dataValidation type="list" allowBlank="1" showInputMessage="1" showErrorMessage="1" sqref="E25">
      <formula1>$O$25:$T$25</formula1>
    </dataValidation>
    <dataValidation type="list" allowBlank="1" showInputMessage="1" showErrorMessage="1" sqref="E26">
      <formula1>$O$26:$T$26</formula1>
    </dataValidation>
    <dataValidation type="list" allowBlank="1" showInputMessage="1" showErrorMessage="1" sqref="E27">
      <formula1>$O$27:$T$27</formula1>
    </dataValidation>
    <dataValidation type="list" allowBlank="1" showInputMessage="1" showErrorMessage="1" sqref="E28">
      <formula1>$O$28:$T$28</formula1>
    </dataValidation>
    <dataValidation type="list" allowBlank="1" showInputMessage="1" showErrorMessage="1" sqref="E9">
      <formula1>$O$9:$T$9</formula1>
    </dataValidation>
    <dataValidation type="list" allowBlank="1" showInputMessage="1" showErrorMessage="1" errorTitle="Invalid Plant Selection" error="Oops! Are you sure you want to plant that?  Maybe you should try selecting something from the drop down list instead." sqref="C9:C29">
      <formula1>Species</formula1>
    </dataValidation>
    <dataValidation allowBlank="1" showInputMessage="1" showErrorMessage="1" promptTitle="Approximate Date Needed" prompt="Seed mix will not be mixed until funding and final seed mix has been approved.  You will need to contact GBRC to coordinate actual timing of seed pickup." sqref="K5:L5"/>
    <dataValidation allowBlank="1" showInputMessage="1" showErrorMessage="1" promptTitle="Budget" prompt="Enter amount of money in budget for seed." sqref="H5"/>
  </dataValidations>
  <pageMargins left="0.75" right="0.75" top="1" bottom="1" header="0.5" footer="0.5"/>
  <pageSetup scale="77" orientation="landscape" horizontalDpi="525" verticalDpi="52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S136"/>
  <sheetViews>
    <sheetView zoomScale="85" workbookViewId="0">
      <pane ySplit="4" topLeftCell="A5" activePane="bottomLeft" state="frozen"/>
      <selection pane="bottomLeft" activeCell="D4" sqref="D4"/>
    </sheetView>
  </sheetViews>
  <sheetFormatPr defaultColWidth="9.140625" defaultRowHeight="12.75" x14ac:dyDescent="0.2"/>
  <cols>
    <col min="1" max="1" width="36.140625" style="61" customWidth="1"/>
    <col min="2" max="2" width="3" style="61" customWidth="1"/>
    <col min="3" max="3" width="6.7109375" style="61" bestFit="1" customWidth="1"/>
    <col min="4" max="4" width="23.140625" style="176" customWidth="1"/>
    <col min="5" max="5" width="9.28515625" style="62" bestFit="1" customWidth="1"/>
    <col min="6" max="6" width="4.140625" style="50" bestFit="1" customWidth="1"/>
    <col min="7" max="7" width="6.140625" style="50" customWidth="1"/>
    <col min="8" max="8" width="10.85546875" style="51" customWidth="1"/>
    <col min="9" max="9" width="1.42578125" style="95" customWidth="1"/>
    <col min="10" max="10" width="6.42578125" style="64" bestFit="1" customWidth="1"/>
    <col min="11" max="11" width="9.140625" style="61" customWidth="1"/>
    <col min="12" max="16" width="9.140625" style="61"/>
    <col min="17" max="17" width="9.42578125" style="61" customWidth="1"/>
    <col min="18" max="16384" width="9.140625" style="61"/>
  </cols>
  <sheetData>
    <row r="1" spans="1:18" x14ac:dyDescent="0.2">
      <c r="I1" s="63"/>
      <c r="Q1" s="61" t="s">
        <v>353</v>
      </c>
      <c r="R1" s="52" t="s">
        <v>355</v>
      </c>
    </row>
    <row r="2" spans="1:18" x14ac:dyDescent="0.2">
      <c r="A2" s="65" t="s">
        <v>0</v>
      </c>
      <c r="B2" s="65"/>
      <c r="C2" s="66" t="s">
        <v>541</v>
      </c>
      <c r="D2" s="177"/>
      <c r="E2" s="67"/>
      <c r="F2" s="68"/>
      <c r="G2" s="69"/>
      <c r="H2" s="70"/>
      <c r="I2" s="71"/>
      <c r="J2" s="72"/>
      <c r="Q2" s="73" t="s">
        <v>367</v>
      </c>
      <c r="R2" s="74" t="s">
        <v>354</v>
      </c>
    </row>
    <row r="3" spans="1:18" s="81" customFormat="1" x14ac:dyDescent="0.2">
      <c r="A3" s="75"/>
      <c r="B3" s="75"/>
      <c r="C3" s="75"/>
      <c r="D3" s="178"/>
      <c r="E3" s="76"/>
      <c r="F3" s="77"/>
      <c r="G3" s="77"/>
      <c r="H3" s="78"/>
      <c r="I3" s="79"/>
      <c r="J3" s="80"/>
    </row>
    <row r="4" spans="1:18" s="87" customFormat="1" ht="84.75" customHeight="1" thickBot="1" x14ac:dyDescent="0.25">
      <c r="A4" s="82" t="s">
        <v>1</v>
      </c>
      <c r="B4" s="82" t="s">
        <v>2</v>
      </c>
      <c r="C4" s="82" t="s">
        <v>80</v>
      </c>
      <c r="D4" s="179" t="s">
        <v>276</v>
      </c>
      <c r="E4" s="83" t="s">
        <v>81</v>
      </c>
      <c r="F4" s="82" t="s">
        <v>3</v>
      </c>
      <c r="G4" s="82" t="s">
        <v>4</v>
      </c>
      <c r="H4" s="84" t="s">
        <v>5</v>
      </c>
      <c r="I4" s="85"/>
      <c r="J4" s="86" t="s">
        <v>6</v>
      </c>
      <c r="K4" s="86" t="s">
        <v>241</v>
      </c>
      <c r="M4" s="87" t="s">
        <v>166</v>
      </c>
      <c r="N4" s="87" t="s">
        <v>167</v>
      </c>
      <c r="O4" s="87" t="s">
        <v>168</v>
      </c>
      <c r="P4" s="87" t="s">
        <v>169</v>
      </c>
      <c r="Q4" s="87" t="s">
        <v>170</v>
      </c>
    </row>
    <row r="5" spans="1:18" s="52" customFormat="1" x14ac:dyDescent="0.2">
      <c r="A5" s="52" t="s">
        <v>128</v>
      </c>
      <c r="B5" s="52">
        <v>2</v>
      </c>
      <c r="C5" s="52" t="s">
        <v>84</v>
      </c>
      <c r="D5" s="180" t="s">
        <v>277</v>
      </c>
      <c r="E5" s="88">
        <v>3.6</v>
      </c>
      <c r="F5" s="89">
        <v>92</v>
      </c>
      <c r="G5" s="89">
        <v>99.78</v>
      </c>
      <c r="H5" s="90">
        <v>225000</v>
      </c>
      <c r="I5" s="91"/>
      <c r="J5" s="92">
        <f t="shared" ref="J5:J78" si="0">G5*F5/100</f>
        <v>91.797600000000003</v>
      </c>
      <c r="K5" s="92">
        <v>91.950412499999999</v>
      </c>
      <c r="M5" s="52" t="s">
        <v>132</v>
      </c>
      <c r="N5" s="52" t="s">
        <v>130</v>
      </c>
      <c r="O5" s="52" t="s">
        <v>131</v>
      </c>
      <c r="P5" s="93" t="s">
        <v>133</v>
      </c>
    </row>
    <row r="6" spans="1:18" s="52" customFormat="1" x14ac:dyDescent="0.2">
      <c r="A6" s="52" t="s">
        <v>537</v>
      </c>
      <c r="B6" s="52">
        <v>2</v>
      </c>
      <c r="C6" s="52" t="s">
        <v>538</v>
      </c>
      <c r="D6" s="180" t="s">
        <v>539</v>
      </c>
      <c r="E6" s="88">
        <v>9.8699999999999992</v>
      </c>
      <c r="F6" s="89">
        <v>99</v>
      </c>
      <c r="G6" s="89">
        <v>99.75</v>
      </c>
      <c r="H6" s="90">
        <v>400000</v>
      </c>
      <c r="I6" s="91"/>
      <c r="J6" s="92">
        <f>G6*F6/100</f>
        <v>98.752499999999998</v>
      </c>
      <c r="K6" s="92">
        <v>97.61</v>
      </c>
      <c r="M6" s="52" t="s">
        <v>540</v>
      </c>
      <c r="P6" s="93"/>
    </row>
    <row r="7" spans="1:18" s="169" customFormat="1" x14ac:dyDescent="0.2">
      <c r="A7" s="169" t="s">
        <v>465</v>
      </c>
      <c r="B7" s="169">
        <v>4</v>
      </c>
      <c r="C7" s="169" t="s">
        <v>467</v>
      </c>
      <c r="D7" s="181" t="s">
        <v>466</v>
      </c>
      <c r="E7" s="170">
        <v>6.1</v>
      </c>
      <c r="F7" s="171">
        <v>90</v>
      </c>
      <c r="G7" s="171">
        <v>99.72</v>
      </c>
      <c r="H7" s="172">
        <v>162600</v>
      </c>
      <c r="I7" s="173"/>
      <c r="J7" s="174">
        <f>G7*F7/100</f>
        <v>89.74799999999999</v>
      </c>
      <c r="K7" s="174">
        <v>89.74799999999999</v>
      </c>
      <c r="P7" s="175"/>
    </row>
    <row r="8" spans="1:18" x14ac:dyDescent="0.2">
      <c r="A8" s="61" t="s">
        <v>7</v>
      </c>
      <c r="B8" s="61">
        <v>1</v>
      </c>
      <c r="C8" s="61" t="s">
        <v>8</v>
      </c>
      <c r="D8" s="176" t="s">
        <v>278</v>
      </c>
      <c r="E8" s="94">
        <v>18.59</v>
      </c>
      <c r="F8" s="50">
        <v>89</v>
      </c>
      <c r="G8" s="50">
        <v>98.9</v>
      </c>
      <c r="H8" s="51">
        <v>1758000</v>
      </c>
      <c r="J8" s="64">
        <f t="shared" si="0"/>
        <v>88.021000000000001</v>
      </c>
      <c r="K8" s="64">
        <v>88.021000000000001</v>
      </c>
      <c r="P8" s="96"/>
    </row>
    <row r="9" spans="1:18" s="52" customFormat="1" x14ac:dyDescent="0.2">
      <c r="A9" s="52" t="s">
        <v>380</v>
      </c>
      <c r="B9" s="52">
        <v>2</v>
      </c>
      <c r="C9" s="52" t="s">
        <v>381</v>
      </c>
      <c r="D9" s="180" t="s">
        <v>382</v>
      </c>
      <c r="E9" s="88">
        <v>3.05</v>
      </c>
      <c r="F9" s="89">
        <v>97</v>
      </c>
      <c r="G9" s="89">
        <v>98.75</v>
      </c>
      <c r="H9" s="90">
        <v>680000</v>
      </c>
      <c r="I9" s="91"/>
      <c r="J9" s="92">
        <f t="shared" si="0"/>
        <v>95.787499999999994</v>
      </c>
      <c r="K9" s="92">
        <v>95.79</v>
      </c>
      <c r="P9" s="93"/>
    </row>
    <row r="10" spans="1:18" s="52" customFormat="1" x14ac:dyDescent="0.2">
      <c r="A10" s="52" t="s">
        <v>100</v>
      </c>
      <c r="B10" s="52">
        <v>2</v>
      </c>
      <c r="C10" s="52" t="s">
        <v>101</v>
      </c>
      <c r="D10" s="180" t="s">
        <v>279</v>
      </c>
      <c r="E10" s="88">
        <v>76.099999999999994</v>
      </c>
      <c r="F10" s="89">
        <v>88</v>
      </c>
      <c r="G10" s="89">
        <v>99.62</v>
      </c>
      <c r="H10" s="90">
        <v>33000</v>
      </c>
      <c r="I10" s="91"/>
      <c r="J10" s="92">
        <f t="shared" si="0"/>
        <v>87.665600000000012</v>
      </c>
      <c r="K10" s="92">
        <v>87.665600000000012</v>
      </c>
      <c r="P10" s="93"/>
    </row>
    <row r="11" spans="1:18" s="52" customFormat="1" x14ac:dyDescent="0.2">
      <c r="A11" s="52" t="s">
        <v>9</v>
      </c>
      <c r="B11" s="52">
        <v>2</v>
      </c>
      <c r="C11" s="52" t="s">
        <v>10</v>
      </c>
      <c r="D11" s="180" t="s">
        <v>280</v>
      </c>
      <c r="E11" s="88">
        <v>9.76</v>
      </c>
      <c r="F11" s="89">
        <v>92</v>
      </c>
      <c r="G11" s="89">
        <v>99.48</v>
      </c>
      <c r="H11" s="90">
        <v>58500</v>
      </c>
      <c r="I11" s="91"/>
      <c r="J11" s="92">
        <f t="shared" si="0"/>
        <v>91.521599999999992</v>
      </c>
      <c r="K11" s="92">
        <v>91.521599999999992</v>
      </c>
      <c r="P11" s="93"/>
    </row>
    <row r="12" spans="1:18" s="52" customFormat="1" x14ac:dyDescent="0.2">
      <c r="A12" s="52" t="s">
        <v>129</v>
      </c>
      <c r="B12" s="52">
        <v>2</v>
      </c>
      <c r="C12" s="52" t="s">
        <v>11</v>
      </c>
      <c r="D12" s="180" t="s">
        <v>281</v>
      </c>
      <c r="E12" s="88">
        <v>30.19</v>
      </c>
      <c r="F12" s="89">
        <v>96</v>
      </c>
      <c r="G12" s="89">
        <v>94.23</v>
      </c>
      <c r="H12" s="90">
        <v>55000</v>
      </c>
      <c r="I12" s="91"/>
      <c r="J12" s="92">
        <f t="shared" si="0"/>
        <v>90.460800000000006</v>
      </c>
      <c r="K12" s="92">
        <v>85.47120000000001</v>
      </c>
      <c r="P12" s="93"/>
    </row>
    <row r="13" spans="1:18" s="97" customFormat="1" x14ac:dyDescent="0.2">
      <c r="A13" s="97" t="s">
        <v>394</v>
      </c>
      <c r="B13" s="97">
        <v>4</v>
      </c>
      <c r="C13" s="97" t="s">
        <v>395</v>
      </c>
      <c r="D13" s="182" t="s">
        <v>396</v>
      </c>
      <c r="E13" s="98">
        <v>61.62</v>
      </c>
      <c r="F13" s="99">
        <v>75</v>
      </c>
      <c r="G13" s="99">
        <v>99.08</v>
      </c>
      <c r="H13" s="100">
        <v>10900000</v>
      </c>
      <c r="I13" s="101"/>
      <c r="J13" s="102">
        <f t="shared" si="0"/>
        <v>74.31</v>
      </c>
      <c r="K13" s="102">
        <v>74.31</v>
      </c>
      <c r="P13" s="103"/>
    </row>
    <row r="14" spans="1:18" s="52" customFormat="1" x14ac:dyDescent="0.2">
      <c r="A14" s="52" t="s">
        <v>462</v>
      </c>
      <c r="B14" s="52">
        <v>2</v>
      </c>
      <c r="C14" s="52" t="s">
        <v>463</v>
      </c>
      <c r="D14" s="180" t="s">
        <v>464</v>
      </c>
      <c r="E14" s="88">
        <v>95.1</v>
      </c>
      <c r="F14" s="89">
        <v>97</v>
      </c>
      <c r="G14" s="89">
        <v>99.9</v>
      </c>
      <c r="H14" s="90">
        <v>120000</v>
      </c>
      <c r="I14" s="91"/>
      <c r="J14" s="92">
        <f>G14*F14/100</f>
        <v>96.903000000000006</v>
      </c>
      <c r="K14" s="92">
        <v>96.903000000000006</v>
      </c>
      <c r="P14" s="93"/>
    </row>
    <row r="15" spans="1:18" s="73" customFormat="1" x14ac:dyDescent="0.2">
      <c r="A15" s="73" t="s">
        <v>112</v>
      </c>
      <c r="B15" s="73">
        <v>4</v>
      </c>
      <c r="C15" s="73" t="s">
        <v>113</v>
      </c>
      <c r="D15" s="183" t="s">
        <v>282</v>
      </c>
      <c r="E15" s="104">
        <v>63.22</v>
      </c>
      <c r="F15" s="99">
        <v>33</v>
      </c>
      <c r="G15" s="99">
        <v>92.84</v>
      </c>
      <c r="H15" s="100">
        <v>444000</v>
      </c>
      <c r="I15" s="101"/>
      <c r="J15" s="102">
        <f t="shared" si="0"/>
        <v>30.637200000000004</v>
      </c>
      <c r="K15" s="102">
        <v>30.637200000000004</v>
      </c>
      <c r="P15" s="103"/>
    </row>
    <row r="16" spans="1:18" x14ac:dyDescent="0.2">
      <c r="A16" s="61" t="s">
        <v>135</v>
      </c>
      <c r="B16" s="61">
        <v>1</v>
      </c>
      <c r="C16" s="61" t="s">
        <v>12</v>
      </c>
      <c r="D16" s="176" t="s">
        <v>283</v>
      </c>
      <c r="E16" s="94">
        <v>6.17</v>
      </c>
      <c r="F16" s="50">
        <v>79</v>
      </c>
      <c r="G16" s="50">
        <v>87.92</v>
      </c>
      <c r="H16" s="51">
        <v>882000</v>
      </c>
      <c r="J16" s="64">
        <f t="shared" si="0"/>
        <v>69.456800000000001</v>
      </c>
      <c r="K16" s="64">
        <v>69.456800000000001</v>
      </c>
      <c r="M16" s="61" t="s">
        <v>134</v>
      </c>
      <c r="P16" s="96"/>
    </row>
    <row r="17" spans="1:16" x14ac:dyDescent="0.2">
      <c r="A17" s="61" t="s">
        <v>136</v>
      </c>
      <c r="B17" s="61">
        <v>1</v>
      </c>
      <c r="C17" s="61" t="s">
        <v>451</v>
      </c>
      <c r="D17" s="176" t="s">
        <v>452</v>
      </c>
      <c r="E17" s="62">
        <v>18</v>
      </c>
      <c r="F17" s="50">
        <v>74</v>
      </c>
      <c r="G17" s="50">
        <v>98.86</v>
      </c>
      <c r="H17" s="51">
        <v>175000</v>
      </c>
      <c r="J17" s="64">
        <f t="shared" si="0"/>
        <v>73.156400000000005</v>
      </c>
      <c r="K17" s="64">
        <v>73.156400000000005</v>
      </c>
      <c r="M17" s="105"/>
      <c r="N17" s="105"/>
      <c r="P17" s="96"/>
    </row>
    <row r="18" spans="1:16" s="52" customFormat="1" x14ac:dyDescent="0.2">
      <c r="A18" s="52" t="s">
        <v>13</v>
      </c>
      <c r="B18" s="52">
        <v>2</v>
      </c>
      <c r="C18" s="52" t="s">
        <v>14</v>
      </c>
      <c r="D18" s="180" t="s">
        <v>284</v>
      </c>
      <c r="E18" s="88">
        <v>5.01</v>
      </c>
      <c r="F18" s="89">
        <v>81</v>
      </c>
      <c r="G18" s="89">
        <v>98.86</v>
      </c>
      <c r="H18" s="90">
        <v>401769.91150442476</v>
      </c>
      <c r="I18" s="91"/>
      <c r="J18" s="92">
        <f t="shared" si="0"/>
        <v>80.076599999999999</v>
      </c>
      <c r="K18" s="92">
        <v>80.076599999999999</v>
      </c>
      <c r="P18" s="93"/>
    </row>
    <row r="19" spans="1:16" s="74" customFormat="1" x14ac:dyDescent="0.2">
      <c r="A19" s="74" t="s">
        <v>137</v>
      </c>
      <c r="B19" s="74">
        <v>3</v>
      </c>
      <c r="C19" s="74" t="s">
        <v>15</v>
      </c>
      <c r="D19" s="184" t="s">
        <v>285</v>
      </c>
      <c r="E19" s="106">
        <v>15.24</v>
      </c>
      <c r="F19" s="107">
        <v>83</v>
      </c>
      <c r="G19" s="107">
        <v>99.98</v>
      </c>
      <c r="H19" s="108">
        <v>15000</v>
      </c>
      <c r="I19" s="109"/>
      <c r="J19" s="110">
        <f t="shared" si="0"/>
        <v>82.983400000000003</v>
      </c>
      <c r="K19" s="110">
        <v>82.812914285714285</v>
      </c>
      <c r="P19" s="111"/>
    </row>
    <row r="20" spans="1:16" s="74" customFormat="1" x14ac:dyDescent="0.2">
      <c r="A20" s="74" t="s">
        <v>16</v>
      </c>
      <c r="B20" s="74">
        <v>3</v>
      </c>
      <c r="C20" s="74" t="s">
        <v>17</v>
      </c>
      <c r="D20" s="184" t="s">
        <v>286</v>
      </c>
      <c r="E20" s="106">
        <v>11.75</v>
      </c>
      <c r="F20" s="107">
        <v>42</v>
      </c>
      <c r="G20" s="107">
        <v>92.97</v>
      </c>
      <c r="H20" s="108">
        <v>5093</v>
      </c>
      <c r="I20" s="109"/>
      <c r="J20" s="110">
        <f>G20*F20/100</f>
        <v>39.047399999999996</v>
      </c>
      <c r="K20" s="110">
        <v>39.047399999999996</v>
      </c>
      <c r="P20" s="111"/>
    </row>
    <row r="21" spans="1:16" s="74" customFormat="1" x14ac:dyDescent="0.2">
      <c r="A21" s="74" t="s">
        <v>468</v>
      </c>
      <c r="B21" s="74">
        <v>3</v>
      </c>
      <c r="C21" s="74" t="s">
        <v>469</v>
      </c>
      <c r="D21" s="184" t="s">
        <v>470</v>
      </c>
      <c r="E21" s="106">
        <v>9.85</v>
      </c>
      <c r="F21" s="107">
        <v>91</v>
      </c>
      <c r="G21" s="107">
        <v>93</v>
      </c>
      <c r="H21" s="108">
        <v>210000</v>
      </c>
      <c r="I21" s="109"/>
      <c r="J21" s="110">
        <f t="shared" si="0"/>
        <v>84.63</v>
      </c>
      <c r="K21" s="110">
        <v>84.63</v>
      </c>
      <c r="P21" s="111"/>
    </row>
    <row r="22" spans="1:16" s="52" customFormat="1" x14ac:dyDescent="0.2">
      <c r="A22" s="52" t="s">
        <v>138</v>
      </c>
      <c r="B22" s="52">
        <v>2</v>
      </c>
      <c r="C22" s="52" t="s">
        <v>397</v>
      </c>
      <c r="D22" s="180" t="s">
        <v>398</v>
      </c>
      <c r="E22" s="88">
        <v>5.61</v>
      </c>
      <c r="F22" s="112">
        <v>88</v>
      </c>
      <c r="G22" s="112">
        <v>99.28</v>
      </c>
      <c r="H22" s="90">
        <v>293000</v>
      </c>
      <c r="I22" s="113"/>
      <c r="J22" s="92">
        <f t="shared" si="0"/>
        <v>87.366399999999999</v>
      </c>
      <c r="K22" s="92">
        <v>87.149733333333344</v>
      </c>
      <c r="M22" s="52" t="s">
        <v>149</v>
      </c>
      <c r="P22" s="93"/>
    </row>
    <row r="23" spans="1:16" x14ac:dyDescent="0.2">
      <c r="A23" s="61" t="s">
        <v>19</v>
      </c>
      <c r="B23" s="61">
        <v>1</v>
      </c>
      <c r="C23" s="61" t="s">
        <v>20</v>
      </c>
      <c r="D23" s="176" t="s">
        <v>288</v>
      </c>
      <c r="E23" s="62">
        <v>10.17</v>
      </c>
      <c r="F23" s="50">
        <v>82</v>
      </c>
      <c r="G23" s="50">
        <v>80.56</v>
      </c>
      <c r="H23" s="51">
        <v>825000</v>
      </c>
      <c r="J23" s="64">
        <f t="shared" si="0"/>
        <v>66.059200000000004</v>
      </c>
      <c r="K23" s="64">
        <v>66.059200000000004</v>
      </c>
      <c r="M23" s="61" t="s">
        <v>389</v>
      </c>
      <c r="N23" s="61" t="s">
        <v>390</v>
      </c>
      <c r="P23" s="96"/>
    </row>
    <row r="24" spans="1:16" x14ac:dyDescent="0.2">
      <c r="A24" s="61" t="s">
        <v>140</v>
      </c>
      <c r="B24" s="61">
        <v>1</v>
      </c>
      <c r="C24" s="61" t="s">
        <v>21</v>
      </c>
      <c r="D24" s="176" t="s">
        <v>289</v>
      </c>
      <c r="E24" s="62">
        <v>4.8499999999999996</v>
      </c>
      <c r="F24" s="50">
        <v>83</v>
      </c>
      <c r="G24" s="50">
        <v>99.3</v>
      </c>
      <c r="H24" s="51">
        <v>110000</v>
      </c>
      <c r="J24" s="64">
        <f t="shared" si="0"/>
        <v>82.418999999999997</v>
      </c>
      <c r="K24" s="64">
        <v>82.418999999999997</v>
      </c>
      <c r="M24" s="61" t="s">
        <v>139</v>
      </c>
      <c r="P24" s="96"/>
    </row>
    <row r="25" spans="1:16" x14ac:dyDescent="0.2">
      <c r="A25" s="61" t="s">
        <v>242</v>
      </c>
      <c r="B25" s="61">
        <v>1</v>
      </c>
      <c r="C25" s="61" t="s">
        <v>495</v>
      </c>
      <c r="D25" s="176" t="s">
        <v>496</v>
      </c>
      <c r="E25" s="62">
        <v>5.9</v>
      </c>
      <c r="F25" s="50">
        <v>78</v>
      </c>
      <c r="G25" s="50">
        <v>97.77</v>
      </c>
      <c r="H25" s="51">
        <v>140000</v>
      </c>
      <c r="J25" s="64">
        <f t="shared" si="0"/>
        <v>76.260599999999997</v>
      </c>
      <c r="K25" s="64">
        <v>76.503199999999993</v>
      </c>
      <c r="M25" s="61" t="s">
        <v>151</v>
      </c>
      <c r="N25" s="61" t="s">
        <v>152</v>
      </c>
      <c r="O25" s="61" t="s">
        <v>153</v>
      </c>
      <c r="P25" s="96" t="s">
        <v>453</v>
      </c>
    </row>
    <row r="26" spans="1:16" x14ac:dyDescent="0.2">
      <c r="A26" s="61" t="s">
        <v>372</v>
      </c>
      <c r="B26" s="61">
        <v>1</v>
      </c>
      <c r="C26" s="61" t="s">
        <v>373</v>
      </c>
      <c r="D26" s="176" t="s">
        <v>374</v>
      </c>
      <c r="E26" s="62">
        <v>28.7</v>
      </c>
      <c r="F26" s="50">
        <v>65</v>
      </c>
      <c r="G26" s="50">
        <v>70.48</v>
      </c>
      <c r="H26" s="51">
        <v>2270000</v>
      </c>
      <c r="J26" s="64">
        <f t="shared" si="0"/>
        <v>45.811999999999998</v>
      </c>
      <c r="K26" s="64">
        <v>45.81</v>
      </c>
      <c r="P26" s="96"/>
    </row>
    <row r="27" spans="1:16" x14ac:dyDescent="0.2">
      <c r="A27" s="61" t="s">
        <v>141</v>
      </c>
      <c r="B27" s="61">
        <v>1</v>
      </c>
      <c r="C27" s="61" t="s">
        <v>498</v>
      </c>
      <c r="D27" s="176" t="s">
        <v>497</v>
      </c>
      <c r="E27" s="62">
        <v>9.3000000000000007</v>
      </c>
      <c r="F27" s="50">
        <v>86</v>
      </c>
      <c r="G27" s="50">
        <v>96.02</v>
      </c>
      <c r="H27" s="51">
        <v>175000</v>
      </c>
      <c r="J27" s="64">
        <f t="shared" si="0"/>
        <v>82.577199999999991</v>
      </c>
      <c r="K27" s="64">
        <v>85.412025</v>
      </c>
      <c r="M27" s="61" t="s">
        <v>116</v>
      </c>
      <c r="N27" s="61" t="s">
        <v>454</v>
      </c>
      <c r="P27" s="96"/>
    </row>
    <row r="28" spans="1:16" x14ac:dyDescent="0.2">
      <c r="A28" s="61" t="s">
        <v>143</v>
      </c>
      <c r="B28" s="61">
        <v>1</v>
      </c>
      <c r="C28" s="61" t="s">
        <v>115</v>
      </c>
      <c r="D28" s="176" t="s">
        <v>290</v>
      </c>
      <c r="E28" s="62">
        <v>8.6</v>
      </c>
      <c r="F28" s="50">
        <v>91</v>
      </c>
      <c r="G28" s="50">
        <v>98.66</v>
      </c>
      <c r="H28" s="51">
        <v>56000</v>
      </c>
      <c r="J28" s="64">
        <f t="shared" si="0"/>
        <v>89.780599999999993</v>
      </c>
      <c r="K28" s="64">
        <v>89.780599999999993</v>
      </c>
      <c r="M28" s="61" t="s">
        <v>142</v>
      </c>
      <c r="P28" s="96"/>
    </row>
    <row r="29" spans="1:16" x14ac:dyDescent="0.2">
      <c r="A29" s="61" t="s">
        <v>145</v>
      </c>
      <c r="B29" s="61">
        <v>1</v>
      </c>
      <c r="C29" s="61" t="s">
        <v>22</v>
      </c>
      <c r="D29" s="176" t="s">
        <v>291</v>
      </c>
      <c r="E29" s="94">
        <v>5.86</v>
      </c>
      <c r="F29" s="50">
        <v>78</v>
      </c>
      <c r="G29" s="50">
        <v>84.66</v>
      </c>
      <c r="H29" s="51">
        <v>926000</v>
      </c>
      <c r="J29" s="64">
        <f t="shared" si="0"/>
        <v>66.03479999999999</v>
      </c>
      <c r="K29" s="64">
        <v>79.338800000000006</v>
      </c>
      <c r="M29" s="61" t="s">
        <v>144</v>
      </c>
      <c r="P29" s="96"/>
    </row>
    <row r="30" spans="1:16" s="97" customFormat="1" x14ac:dyDescent="0.2">
      <c r="A30" s="97" t="s">
        <v>471</v>
      </c>
      <c r="B30" s="97">
        <v>4</v>
      </c>
      <c r="C30" s="97" t="s">
        <v>472</v>
      </c>
      <c r="D30" s="182" t="s">
        <v>473</v>
      </c>
      <c r="E30" s="98">
        <v>40.85</v>
      </c>
      <c r="F30" s="99">
        <v>95</v>
      </c>
      <c r="G30" s="99">
        <v>98</v>
      </c>
      <c r="H30" s="100">
        <v>179800</v>
      </c>
      <c r="I30" s="101"/>
      <c r="J30" s="102">
        <f>G30*F30/100</f>
        <v>93.1</v>
      </c>
      <c r="K30" s="102">
        <v>93.1</v>
      </c>
      <c r="P30" s="103"/>
    </row>
    <row r="31" spans="1:16" s="52" customFormat="1" x14ac:dyDescent="0.2">
      <c r="A31" s="52" t="s">
        <v>147</v>
      </c>
      <c r="B31" s="52">
        <v>2</v>
      </c>
      <c r="C31" s="52" t="s">
        <v>23</v>
      </c>
      <c r="D31" s="180" t="s">
        <v>292</v>
      </c>
      <c r="E31" s="88">
        <v>4.75</v>
      </c>
      <c r="F31" s="89">
        <v>97</v>
      </c>
      <c r="G31" s="89">
        <v>99.52</v>
      </c>
      <c r="H31" s="90">
        <v>145000</v>
      </c>
      <c r="I31" s="91"/>
      <c r="J31" s="92">
        <f t="shared" si="0"/>
        <v>96.534400000000005</v>
      </c>
      <c r="K31" s="92">
        <v>86.0672</v>
      </c>
      <c r="M31" s="52" t="s">
        <v>146</v>
      </c>
      <c r="P31" s="93"/>
    </row>
    <row r="32" spans="1:16" x14ac:dyDescent="0.2">
      <c r="A32" s="61" t="s">
        <v>375</v>
      </c>
      <c r="B32" s="61">
        <v>1</v>
      </c>
      <c r="C32" s="61" t="s">
        <v>499</v>
      </c>
      <c r="D32" s="176" t="s">
        <v>500</v>
      </c>
      <c r="E32" s="94">
        <v>85.1</v>
      </c>
      <c r="F32" s="50">
        <v>95</v>
      </c>
      <c r="G32" s="50">
        <v>86.24</v>
      </c>
      <c r="H32" s="51">
        <v>150000</v>
      </c>
      <c r="J32" s="64">
        <f t="shared" si="0"/>
        <v>81.927999999999997</v>
      </c>
      <c r="K32" s="64">
        <v>82</v>
      </c>
      <c r="P32" s="96"/>
    </row>
    <row r="33" spans="1:253" s="97" customFormat="1" x14ac:dyDescent="0.2">
      <c r="A33" s="97" t="s">
        <v>474</v>
      </c>
      <c r="B33" s="97">
        <v>4</v>
      </c>
      <c r="C33" s="97" t="s">
        <v>475</v>
      </c>
      <c r="D33" s="182" t="s">
        <v>476</v>
      </c>
      <c r="E33" s="98">
        <v>48.91</v>
      </c>
      <c r="F33" s="99">
        <v>87</v>
      </c>
      <c r="G33" s="99">
        <v>99.95</v>
      </c>
      <c r="H33" s="100">
        <v>216000</v>
      </c>
      <c r="I33" s="101"/>
      <c r="J33" s="102">
        <f t="shared" si="0"/>
        <v>86.956499999999991</v>
      </c>
      <c r="K33" s="102">
        <v>86.956499999999991</v>
      </c>
      <c r="P33" s="103"/>
    </row>
    <row r="34" spans="1:253" x14ac:dyDescent="0.2">
      <c r="A34" s="61" t="s">
        <v>399</v>
      </c>
      <c r="B34" s="61">
        <v>1</v>
      </c>
      <c r="C34" s="61" t="s">
        <v>36</v>
      </c>
      <c r="D34" s="176" t="s">
        <v>307</v>
      </c>
      <c r="E34" s="94">
        <v>5.92</v>
      </c>
      <c r="F34" s="50">
        <v>91</v>
      </c>
      <c r="G34" s="50">
        <v>95.14</v>
      </c>
      <c r="H34" s="51">
        <v>786000</v>
      </c>
      <c r="J34" s="64">
        <f t="shared" si="0"/>
        <v>86.577399999999997</v>
      </c>
      <c r="K34" s="64">
        <v>86.57</v>
      </c>
      <c r="M34" s="61" t="s">
        <v>400</v>
      </c>
      <c r="P34" s="96"/>
    </row>
    <row r="35" spans="1:253" s="97" customFormat="1" x14ac:dyDescent="0.2">
      <c r="A35" s="97" t="s">
        <v>401</v>
      </c>
      <c r="B35" s="97">
        <v>4</v>
      </c>
      <c r="C35" s="97" t="s">
        <v>402</v>
      </c>
      <c r="D35" s="182" t="s">
        <v>403</v>
      </c>
      <c r="E35" s="98">
        <v>44.97</v>
      </c>
      <c r="F35" s="99">
        <v>96</v>
      </c>
      <c r="G35" s="99">
        <v>99.99</v>
      </c>
      <c r="H35" s="100">
        <v>620000</v>
      </c>
      <c r="I35" s="101"/>
      <c r="J35" s="102">
        <f t="shared" si="0"/>
        <v>95.990399999999994</v>
      </c>
      <c r="K35" s="102">
        <v>95.99</v>
      </c>
      <c r="P35" s="103"/>
    </row>
    <row r="36" spans="1:253" x14ac:dyDescent="0.2">
      <c r="A36" s="61" t="s">
        <v>477</v>
      </c>
      <c r="B36" s="61">
        <v>1</v>
      </c>
      <c r="C36" s="61" t="s">
        <v>535</v>
      </c>
      <c r="D36" s="176" t="s">
        <v>478</v>
      </c>
      <c r="E36" s="94">
        <v>99</v>
      </c>
      <c r="F36" s="50">
        <v>91</v>
      </c>
      <c r="G36" s="50">
        <v>95.14</v>
      </c>
      <c r="H36" s="51">
        <v>172000</v>
      </c>
      <c r="J36" s="64">
        <f t="shared" ref="J36" si="1">G36*F36/100</f>
        <v>86.577399999999997</v>
      </c>
      <c r="K36" s="64">
        <v>86.57</v>
      </c>
      <c r="M36" s="61" t="s">
        <v>479</v>
      </c>
      <c r="P36" s="96"/>
    </row>
    <row r="37" spans="1:253" x14ac:dyDescent="0.2">
      <c r="A37" s="61" t="s">
        <v>148</v>
      </c>
      <c r="B37" s="61">
        <v>1</v>
      </c>
      <c r="C37" s="61" t="s">
        <v>501</v>
      </c>
      <c r="D37" s="176" t="s">
        <v>293</v>
      </c>
      <c r="E37" s="114">
        <v>3.64</v>
      </c>
      <c r="F37" s="50">
        <v>93</v>
      </c>
      <c r="G37" s="50">
        <v>97.93</v>
      </c>
      <c r="H37" s="51">
        <v>175000</v>
      </c>
      <c r="J37" s="64">
        <f t="shared" si="0"/>
        <v>91.0749</v>
      </c>
      <c r="K37" s="64">
        <v>88.116643750000009</v>
      </c>
      <c r="M37" s="61" t="s">
        <v>158</v>
      </c>
      <c r="N37" s="61" t="s">
        <v>154</v>
      </c>
      <c r="O37" s="61" t="s">
        <v>155</v>
      </c>
      <c r="P37" s="96" t="s">
        <v>156</v>
      </c>
      <c r="Q37" s="61" t="s">
        <v>157</v>
      </c>
      <c r="R37" s="61" t="s">
        <v>406</v>
      </c>
    </row>
    <row r="38" spans="1:253" s="74" customFormat="1" x14ac:dyDescent="0.2">
      <c r="A38" s="74" t="s">
        <v>171</v>
      </c>
      <c r="B38" s="74">
        <v>3</v>
      </c>
      <c r="C38" s="74" t="s">
        <v>78</v>
      </c>
      <c r="D38" s="184" t="s">
        <v>294</v>
      </c>
      <c r="E38" s="106">
        <v>15.57</v>
      </c>
      <c r="F38" s="107">
        <v>73</v>
      </c>
      <c r="G38" s="107">
        <v>93.11</v>
      </c>
      <c r="H38" s="108">
        <v>30000</v>
      </c>
      <c r="I38" s="109"/>
      <c r="J38" s="110">
        <f t="shared" si="0"/>
        <v>67.970299999999995</v>
      </c>
      <c r="K38" s="110">
        <v>67.970299999999995</v>
      </c>
      <c r="P38" s="111"/>
    </row>
    <row r="39" spans="1:253" s="74" customFormat="1" x14ac:dyDescent="0.2">
      <c r="A39" s="74" t="s">
        <v>24</v>
      </c>
      <c r="B39" s="74">
        <v>3</v>
      </c>
      <c r="C39" s="74" t="s">
        <v>25</v>
      </c>
      <c r="D39" s="184" t="s">
        <v>295</v>
      </c>
      <c r="E39" s="106">
        <v>24.67</v>
      </c>
      <c r="F39" s="107">
        <v>93</v>
      </c>
      <c r="G39" s="107">
        <v>99.97</v>
      </c>
      <c r="H39" s="108">
        <v>19000</v>
      </c>
      <c r="I39" s="109"/>
      <c r="J39" s="110">
        <f t="shared" si="0"/>
        <v>92.972099999999998</v>
      </c>
      <c r="K39" s="110">
        <v>88.309533333333334</v>
      </c>
      <c r="P39" s="111"/>
    </row>
    <row r="40" spans="1:253" s="140" customFormat="1" x14ac:dyDescent="0.2">
      <c r="A40" s="61" t="s">
        <v>26</v>
      </c>
      <c r="B40" s="61">
        <v>1</v>
      </c>
      <c r="C40" s="61" t="s">
        <v>27</v>
      </c>
      <c r="D40" s="176" t="s">
        <v>296</v>
      </c>
      <c r="E40" s="62">
        <v>10.98</v>
      </c>
      <c r="F40" s="50">
        <v>26</v>
      </c>
      <c r="G40" s="50">
        <v>99.97</v>
      </c>
      <c r="H40" s="51">
        <v>80000</v>
      </c>
      <c r="I40" s="139"/>
      <c r="J40" s="143">
        <f t="shared" si="0"/>
        <v>25.992199999999997</v>
      </c>
      <c r="K40" s="143">
        <v>25.992199999999997</v>
      </c>
    </row>
    <row r="41" spans="1:253" s="138" customFormat="1" x14ac:dyDescent="0.2">
      <c r="A41" s="121" t="s">
        <v>413</v>
      </c>
      <c r="B41" s="121">
        <v>2</v>
      </c>
      <c r="C41" s="121" t="s">
        <v>414</v>
      </c>
      <c r="D41" s="189" t="s">
        <v>415</v>
      </c>
      <c r="E41" s="122">
        <v>85.3</v>
      </c>
      <c r="F41" s="123">
        <v>78</v>
      </c>
      <c r="G41" s="123">
        <v>88.54</v>
      </c>
      <c r="H41" s="124">
        <v>500000</v>
      </c>
      <c r="I41" s="146"/>
      <c r="J41" s="142">
        <f t="shared" si="0"/>
        <v>69.061200000000014</v>
      </c>
      <c r="K41" s="142">
        <v>69.05</v>
      </c>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4"/>
      <c r="BQ41" s="144"/>
      <c r="BR41" s="144"/>
      <c r="BS41" s="144"/>
      <c r="BT41" s="144"/>
      <c r="BU41" s="144"/>
      <c r="BV41" s="144"/>
      <c r="BW41" s="144"/>
      <c r="BX41" s="144"/>
      <c r="BY41" s="144"/>
      <c r="BZ41" s="144"/>
      <c r="CA41" s="144"/>
      <c r="CB41" s="144"/>
      <c r="CC41" s="144"/>
      <c r="CD41" s="144"/>
      <c r="CE41" s="144"/>
      <c r="CF41" s="144"/>
      <c r="CG41" s="144"/>
      <c r="CH41" s="144"/>
      <c r="CI41" s="144"/>
      <c r="CJ41" s="144"/>
      <c r="CK41" s="144"/>
      <c r="CL41" s="144"/>
      <c r="CM41" s="144"/>
      <c r="CN41" s="144"/>
      <c r="CO41" s="144"/>
      <c r="CP41" s="144"/>
      <c r="CQ41" s="144"/>
      <c r="CR41" s="144"/>
      <c r="CS41" s="144"/>
      <c r="CT41" s="144"/>
      <c r="CU41" s="144"/>
      <c r="CV41" s="144"/>
      <c r="CW41" s="144"/>
      <c r="CX41" s="144"/>
      <c r="CY41" s="144"/>
      <c r="CZ41" s="144"/>
      <c r="DA41" s="144"/>
      <c r="DB41" s="144"/>
      <c r="DC41" s="144"/>
      <c r="DD41" s="144"/>
      <c r="DE41" s="144"/>
      <c r="DF41" s="144"/>
      <c r="DG41" s="144"/>
      <c r="DH41" s="144"/>
      <c r="DI41" s="144"/>
      <c r="DJ41" s="144"/>
      <c r="DK41" s="144"/>
      <c r="DL41" s="144"/>
      <c r="DM41" s="144"/>
      <c r="DN41" s="144"/>
      <c r="DO41" s="144"/>
      <c r="DP41" s="144"/>
      <c r="DQ41" s="144"/>
      <c r="DR41" s="144"/>
      <c r="DS41" s="144"/>
      <c r="DT41" s="144"/>
      <c r="DU41" s="144"/>
      <c r="DV41" s="144"/>
      <c r="DW41" s="144"/>
      <c r="DX41" s="144"/>
      <c r="DY41" s="144"/>
      <c r="DZ41" s="144"/>
      <c r="EA41" s="144"/>
      <c r="EB41" s="144"/>
      <c r="EC41" s="144"/>
      <c r="ED41" s="144"/>
      <c r="EE41" s="144"/>
      <c r="EF41" s="144"/>
      <c r="EG41" s="144"/>
      <c r="EH41" s="144"/>
      <c r="EI41" s="144"/>
      <c r="EJ41" s="144"/>
      <c r="EK41" s="144"/>
      <c r="EL41" s="144"/>
      <c r="EM41" s="144"/>
      <c r="EN41" s="144"/>
      <c r="EO41" s="144"/>
      <c r="EP41" s="144"/>
      <c r="EQ41" s="144"/>
      <c r="ER41" s="144"/>
      <c r="ES41" s="144"/>
      <c r="ET41" s="144"/>
      <c r="EU41" s="144"/>
      <c r="EV41" s="144"/>
      <c r="EW41" s="144"/>
      <c r="EX41" s="144"/>
      <c r="EY41" s="144"/>
      <c r="EZ41" s="144"/>
      <c r="FA41" s="144"/>
      <c r="FB41" s="144"/>
      <c r="FC41" s="144"/>
      <c r="FD41" s="144"/>
      <c r="FE41" s="144"/>
      <c r="FF41" s="144"/>
      <c r="FG41" s="144"/>
      <c r="FH41" s="144"/>
      <c r="FI41" s="144"/>
      <c r="FJ41" s="144"/>
      <c r="FK41" s="144"/>
      <c r="FL41" s="144"/>
      <c r="FM41" s="144"/>
      <c r="FN41" s="144"/>
      <c r="FO41" s="144"/>
      <c r="FP41" s="144"/>
      <c r="FQ41" s="144"/>
      <c r="FR41" s="144"/>
      <c r="FS41" s="144"/>
      <c r="FT41" s="144"/>
      <c r="FU41" s="144"/>
      <c r="FV41" s="144"/>
      <c r="FW41" s="144"/>
      <c r="FX41" s="144"/>
      <c r="FY41" s="144"/>
      <c r="FZ41" s="144"/>
      <c r="GA41" s="144"/>
      <c r="GB41" s="144"/>
      <c r="GC41" s="144"/>
      <c r="GD41" s="144"/>
      <c r="GE41" s="144"/>
      <c r="GF41" s="144"/>
      <c r="GG41" s="144"/>
      <c r="GH41" s="144"/>
      <c r="GI41" s="144"/>
      <c r="GJ41" s="144"/>
      <c r="GK41" s="144"/>
      <c r="GL41" s="144"/>
      <c r="GM41" s="144"/>
      <c r="GN41" s="144"/>
      <c r="GO41" s="144"/>
      <c r="GP41" s="144"/>
      <c r="GQ41" s="144"/>
      <c r="GR41" s="144"/>
      <c r="GS41" s="144"/>
      <c r="GT41" s="144"/>
      <c r="GU41" s="144"/>
      <c r="GV41" s="144"/>
      <c r="GW41" s="144"/>
      <c r="GX41" s="144"/>
      <c r="GY41" s="144"/>
      <c r="GZ41" s="144"/>
      <c r="HA41" s="144"/>
      <c r="HB41" s="144"/>
      <c r="HC41" s="144"/>
      <c r="HD41" s="144"/>
      <c r="HE41" s="144"/>
      <c r="HF41" s="144"/>
      <c r="HG41" s="144"/>
      <c r="HH41" s="144"/>
      <c r="HI41" s="144"/>
      <c r="HJ41" s="144"/>
      <c r="HK41" s="144"/>
      <c r="HL41" s="144"/>
      <c r="HM41" s="144"/>
      <c r="HN41" s="144"/>
      <c r="HO41" s="144"/>
      <c r="HP41" s="144"/>
      <c r="HQ41" s="144"/>
      <c r="HR41" s="144"/>
      <c r="HS41" s="144"/>
      <c r="HT41" s="144"/>
      <c r="HU41" s="144"/>
      <c r="HV41" s="144"/>
      <c r="HW41" s="144"/>
      <c r="HX41" s="144"/>
      <c r="HY41" s="144"/>
      <c r="HZ41" s="144"/>
      <c r="IA41" s="144"/>
      <c r="IB41" s="144"/>
      <c r="IC41" s="144"/>
      <c r="ID41" s="144"/>
      <c r="IE41" s="144"/>
      <c r="IF41" s="144"/>
      <c r="IG41" s="144"/>
      <c r="IH41" s="144"/>
      <c r="II41" s="144"/>
      <c r="IJ41" s="144"/>
      <c r="IK41" s="144"/>
      <c r="IL41" s="144"/>
      <c r="IM41" s="144"/>
      <c r="IN41" s="144"/>
      <c r="IO41" s="144"/>
      <c r="IP41" s="144"/>
      <c r="IQ41" s="144"/>
      <c r="IR41" s="144"/>
      <c r="IS41" s="144"/>
    </row>
    <row r="42" spans="1:253" s="74" customFormat="1" x14ac:dyDescent="0.2">
      <c r="A42" s="121" t="s">
        <v>434</v>
      </c>
      <c r="B42" s="52">
        <v>2</v>
      </c>
      <c r="C42" s="52" t="s">
        <v>435</v>
      </c>
      <c r="D42" s="180" t="s">
        <v>436</v>
      </c>
      <c r="E42" s="88">
        <v>45.1</v>
      </c>
      <c r="F42" s="89">
        <v>84</v>
      </c>
      <c r="G42" s="89">
        <v>94</v>
      </c>
      <c r="H42" s="90">
        <v>30000</v>
      </c>
      <c r="I42" s="91"/>
      <c r="J42" s="92">
        <f>G42*F42/100</f>
        <v>78.959999999999994</v>
      </c>
      <c r="K42" s="92">
        <v>80.693799999999996</v>
      </c>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c r="CX42" s="52"/>
      <c r="CY42" s="52"/>
      <c r="CZ42" s="52"/>
      <c r="DA42" s="52"/>
      <c r="DB42" s="52"/>
      <c r="DC42" s="52"/>
      <c r="DD42" s="52"/>
      <c r="DE42" s="52"/>
      <c r="DF42" s="52"/>
      <c r="DG42" s="52"/>
      <c r="DH42" s="52"/>
      <c r="DI42" s="52"/>
      <c r="DJ42" s="52"/>
      <c r="DK42" s="52"/>
      <c r="DL42" s="52"/>
      <c r="DM42" s="52"/>
      <c r="DN42" s="52"/>
      <c r="DO42" s="52"/>
      <c r="DP42" s="52"/>
      <c r="DQ42" s="52"/>
      <c r="DR42" s="52"/>
      <c r="DS42" s="52"/>
      <c r="DT42" s="52"/>
      <c r="DU42" s="52"/>
      <c r="DV42" s="52"/>
      <c r="DW42" s="52"/>
      <c r="DX42" s="52"/>
      <c r="DY42" s="52"/>
      <c r="DZ42" s="52"/>
      <c r="EA42" s="52"/>
      <c r="EB42" s="52"/>
      <c r="EC42" s="52"/>
      <c r="ED42" s="52"/>
      <c r="EE42" s="52"/>
      <c r="EF42" s="52"/>
      <c r="EG42" s="52"/>
      <c r="EH42" s="52"/>
      <c r="EI42" s="52"/>
      <c r="EJ42" s="52"/>
      <c r="EK42" s="52"/>
      <c r="EL42" s="52"/>
      <c r="EM42" s="52"/>
      <c r="EN42" s="52"/>
      <c r="EO42" s="52"/>
      <c r="EP42" s="52"/>
      <c r="EQ42" s="52"/>
      <c r="ER42" s="52"/>
      <c r="ES42" s="52"/>
      <c r="ET42" s="52"/>
      <c r="EU42" s="52"/>
      <c r="EV42" s="52"/>
      <c r="EW42" s="52"/>
      <c r="EX42" s="52"/>
      <c r="EY42" s="52"/>
      <c r="EZ42" s="52"/>
      <c r="FA42" s="52"/>
      <c r="FB42" s="52"/>
      <c r="FC42" s="52"/>
      <c r="FD42" s="52"/>
      <c r="FE42" s="52"/>
      <c r="FF42" s="52"/>
      <c r="FG42" s="52"/>
      <c r="FH42" s="52"/>
      <c r="FI42" s="52"/>
      <c r="FJ42" s="52"/>
      <c r="FK42" s="52"/>
      <c r="FL42" s="52"/>
      <c r="FM42" s="52"/>
      <c r="FN42" s="52"/>
      <c r="FO42" s="52"/>
      <c r="FP42" s="52"/>
      <c r="FQ42" s="52"/>
      <c r="FR42" s="52"/>
      <c r="FS42" s="52"/>
      <c r="FT42" s="52"/>
      <c r="FU42" s="52"/>
      <c r="FV42" s="52"/>
      <c r="FW42" s="52"/>
      <c r="FX42" s="52"/>
      <c r="FY42" s="52"/>
      <c r="FZ42" s="52"/>
      <c r="GA42" s="52"/>
      <c r="GB42" s="52"/>
      <c r="GC42" s="52"/>
      <c r="GD42" s="52"/>
      <c r="GE42" s="52"/>
      <c r="GF42" s="52"/>
      <c r="GG42" s="52"/>
      <c r="GH42" s="52"/>
      <c r="GI42" s="52"/>
      <c r="GJ42" s="52"/>
      <c r="GK42" s="52"/>
      <c r="GL42" s="52"/>
      <c r="GM42" s="52"/>
      <c r="GN42" s="52"/>
      <c r="GO42" s="52"/>
      <c r="GP42" s="52"/>
      <c r="GQ42" s="52"/>
      <c r="GR42" s="52"/>
      <c r="GS42" s="52"/>
      <c r="GT42" s="52"/>
      <c r="GU42" s="52"/>
      <c r="GV42" s="52"/>
      <c r="GW42" s="52"/>
      <c r="GX42" s="52"/>
      <c r="GY42" s="52"/>
      <c r="GZ42" s="52"/>
      <c r="HA42" s="52"/>
      <c r="HB42" s="52"/>
      <c r="HC42" s="52"/>
      <c r="HD42" s="52"/>
      <c r="HE42" s="52"/>
      <c r="HF42" s="52"/>
      <c r="HG42" s="52"/>
      <c r="HH42" s="52"/>
      <c r="HI42" s="52"/>
      <c r="HJ42" s="52"/>
      <c r="HK42" s="52"/>
      <c r="HL42" s="52"/>
      <c r="HM42" s="52"/>
      <c r="HN42" s="52"/>
      <c r="HO42" s="52"/>
      <c r="HP42" s="52"/>
      <c r="HQ42" s="52"/>
      <c r="HR42" s="52"/>
      <c r="HS42" s="52"/>
      <c r="HT42" s="52"/>
      <c r="HU42" s="52"/>
      <c r="HV42" s="52"/>
      <c r="HW42" s="52"/>
      <c r="HX42" s="52"/>
      <c r="HY42" s="52"/>
      <c r="HZ42" s="52"/>
      <c r="IA42" s="52"/>
      <c r="IB42" s="52"/>
      <c r="IC42" s="52"/>
      <c r="ID42" s="52"/>
      <c r="IE42" s="52"/>
      <c r="IF42" s="52"/>
      <c r="IG42" s="52"/>
      <c r="IH42" s="52"/>
      <c r="II42" s="52"/>
      <c r="IJ42" s="52"/>
      <c r="IK42" s="52"/>
      <c r="IL42" s="52"/>
      <c r="IM42" s="52"/>
      <c r="IN42" s="52"/>
      <c r="IO42" s="52"/>
      <c r="IP42" s="52"/>
      <c r="IQ42" s="52"/>
      <c r="IR42" s="52"/>
      <c r="IS42" s="52"/>
    </row>
    <row r="43" spans="1:253" s="74" customFormat="1" x14ac:dyDescent="0.2">
      <c r="A43" s="121" t="s">
        <v>98</v>
      </c>
      <c r="B43" s="52">
        <v>2</v>
      </c>
      <c r="C43" s="52" t="s">
        <v>99</v>
      </c>
      <c r="D43" s="180" t="s">
        <v>297</v>
      </c>
      <c r="E43" s="88">
        <v>42.09</v>
      </c>
      <c r="F43" s="89">
        <v>86</v>
      </c>
      <c r="G43" s="89">
        <v>93.83</v>
      </c>
      <c r="H43" s="90">
        <v>600000</v>
      </c>
      <c r="I43" s="91"/>
      <c r="J43" s="92">
        <f t="shared" si="0"/>
        <v>80.693799999999996</v>
      </c>
      <c r="K43" s="92">
        <v>80.693799999999996</v>
      </c>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2"/>
      <c r="DD43" s="52"/>
      <c r="DE43" s="52"/>
      <c r="DF43" s="52"/>
      <c r="DG43" s="52"/>
      <c r="DH43" s="52"/>
      <c r="DI43" s="52"/>
      <c r="DJ43" s="52"/>
      <c r="DK43" s="52"/>
      <c r="DL43" s="52"/>
      <c r="DM43" s="52"/>
      <c r="DN43" s="52"/>
      <c r="DO43" s="52"/>
      <c r="DP43" s="52"/>
      <c r="DQ43" s="52"/>
      <c r="DR43" s="52"/>
      <c r="DS43" s="52"/>
      <c r="DT43" s="52"/>
      <c r="DU43" s="52"/>
      <c r="DV43" s="52"/>
      <c r="DW43" s="52"/>
      <c r="DX43" s="52"/>
      <c r="DY43" s="52"/>
      <c r="DZ43" s="52"/>
      <c r="EA43" s="52"/>
      <c r="EB43" s="52"/>
      <c r="EC43" s="52"/>
      <c r="ED43" s="52"/>
      <c r="EE43" s="52"/>
      <c r="EF43" s="52"/>
      <c r="EG43" s="52"/>
      <c r="EH43" s="52"/>
      <c r="EI43" s="52"/>
      <c r="EJ43" s="52"/>
      <c r="EK43" s="52"/>
      <c r="EL43" s="52"/>
      <c r="EM43" s="52"/>
      <c r="EN43" s="52"/>
      <c r="EO43" s="52"/>
      <c r="EP43" s="52"/>
      <c r="EQ43" s="52"/>
      <c r="ER43" s="52"/>
      <c r="ES43" s="52"/>
      <c r="ET43" s="52"/>
      <c r="EU43" s="52"/>
      <c r="EV43" s="52"/>
      <c r="EW43" s="52"/>
      <c r="EX43" s="52"/>
      <c r="EY43" s="52"/>
      <c r="EZ43" s="52"/>
      <c r="FA43" s="52"/>
      <c r="FB43" s="52"/>
      <c r="FC43" s="52"/>
      <c r="FD43" s="52"/>
      <c r="FE43" s="52"/>
      <c r="FF43" s="52"/>
      <c r="FG43" s="52"/>
      <c r="FH43" s="52"/>
      <c r="FI43" s="52"/>
      <c r="FJ43" s="52"/>
      <c r="FK43" s="52"/>
      <c r="FL43" s="52"/>
      <c r="FM43" s="52"/>
      <c r="FN43" s="52"/>
      <c r="FO43" s="52"/>
      <c r="FP43" s="52"/>
      <c r="FQ43" s="52"/>
      <c r="FR43" s="52"/>
      <c r="FS43" s="52"/>
      <c r="FT43" s="52"/>
      <c r="FU43" s="52"/>
      <c r="FV43" s="52"/>
      <c r="FW43" s="52"/>
      <c r="FX43" s="52"/>
      <c r="FY43" s="52"/>
      <c r="FZ43" s="52"/>
      <c r="GA43" s="52"/>
      <c r="GB43" s="52"/>
      <c r="GC43" s="52"/>
      <c r="GD43" s="52"/>
      <c r="GE43" s="52"/>
      <c r="GF43" s="52"/>
      <c r="GG43" s="52"/>
      <c r="GH43" s="52"/>
      <c r="GI43" s="52"/>
      <c r="GJ43" s="52"/>
      <c r="GK43" s="52"/>
      <c r="GL43" s="52"/>
      <c r="GM43" s="52"/>
      <c r="GN43" s="52"/>
      <c r="GO43" s="52"/>
      <c r="GP43" s="52"/>
      <c r="GQ43" s="52"/>
      <c r="GR43" s="52"/>
      <c r="GS43" s="52"/>
      <c r="GT43" s="52"/>
      <c r="GU43" s="52"/>
      <c r="GV43" s="52"/>
      <c r="GW43" s="52"/>
      <c r="GX43" s="52"/>
      <c r="GY43" s="52"/>
      <c r="GZ43" s="52"/>
      <c r="HA43" s="52"/>
      <c r="HB43" s="52"/>
      <c r="HC43" s="52"/>
      <c r="HD43" s="52"/>
      <c r="HE43" s="52"/>
      <c r="HF43" s="52"/>
      <c r="HG43" s="52"/>
      <c r="HH43" s="52"/>
      <c r="HI43" s="52"/>
      <c r="HJ43" s="52"/>
      <c r="HK43" s="52"/>
      <c r="HL43" s="52"/>
      <c r="HM43" s="52"/>
      <c r="HN43" s="52"/>
      <c r="HO43" s="52"/>
      <c r="HP43" s="52"/>
      <c r="HQ43" s="52"/>
      <c r="HR43" s="52"/>
      <c r="HS43" s="52"/>
      <c r="HT43" s="52"/>
      <c r="HU43" s="52"/>
      <c r="HV43" s="52"/>
      <c r="HW43" s="52"/>
      <c r="HX43" s="52"/>
      <c r="HY43" s="52"/>
      <c r="HZ43" s="52"/>
      <c r="IA43" s="52"/>
      <c r="IB43" s="52"/>
      <c r="IC43" s="52"/>
      <c r="ID43" s="52"/>
      <c r="IE43" s="52"/>
      <c r="IF43" s="52"/>
      <c r="IG43" s="52"/>
      <c r="IH43" s="52"/>
      <c r="II43" s="52"/>
      <c r="IJ43" s="52"/>
      <c r="IK43" s="52"/>
      <c r="IL43" s="52"/>
      <c r="IM43" s="52"/>
      <c r="IN43" s="52"/>
      <c r="IO43" s="52"/>
      <c r="IP43" s="52"/>
      <c r="IQ43" s="52"/>
      <c r="IR43" s="52"/>
      <c r="IS43" s="52"/>
    </row>
    <row r="44" spans="1:253" s="74" customFormat="1" x14ac:dyDescent="0.2">
      <c r="A44" s="74" t="s">
        <v>172</v>
      </c>
      <c r="B44" s="74">
        <v>3</v>
      </c>
      <c r="C44" s="74" t="s">
        <v>28</v>
      </c>
      <c r="D44" s="184" t="s">
        <v>298</v>
      </c>
      <c r="E44" s="106">
        <v>7.15</v>
      </c>
      <c r="F44" s="107">
        <v>76</v>
      </c>
      <c r="G44" s="107">
        <v>96.34</v>
      </c>
      <c r="H44" s="108">
        <v>407700</v>
      </c>
      <c r="I44" s="109"/>
      <c r="J44" s="110">
        <f t="shared" si="0"/>
        <v>73.218400000000003</v>
      </c>
      <c r="K44" s="110">
        <v>70.344740000000002</v>
      </c>
      <c r="M44" s="74" t="s">
        <v>117</v>
      </c>
      <c r="P44" s="111"/>
    </row>
    <row r="45" spans="1:253" s="74" customFormat="1" x14ac:dyDescent="0.2">
      <c r="A45" s="74" t="s">
        <v>428</v>
      </c>
      <c r="B45" s="74">
        <v>3</v>
      </c>
      <c r="C45" s="74" t="s">
        <v>28</v>
      </c>
      <c r="D45" s="184" t="s">
        <v>298</v>
      </c>
      <c r="E45" s="106">
        <v>25.67</v>
      </c>
      <c r="F45" s="107">
        <v>76</v>
      </c>
      <c r="G45" s="107">
        <v>96.34</v>
      </c>
      <c r="H45" s="108">
        <v>407700</v>
      </c>
      <c r="I45" s="109"/>
      <c r="J45" s="110">
        <f t="shared" si="0"/>
        <v>73.218400000000003</v>
      </c>
      <c r="K45" s="110">
        <v>53.51</v>
      </c>
      <c r="M45" s="74" t="s">
        <v>429</v>
      </c>
      <c r="P45" s="111"/>
    </row>
    <row r="46" spans="1:253" x14ac:dyDescent="0.2">
      <c r="A46" s="74" t="s">
        <v>173</v>
      </c>
      <c r="B46" s="74">
        <v>3</v>
      </c>
      <c r="C46" s="74" t="s">
        <v>29</v>
      </c>
      <c r="D46" s="184" t="s">
        <v>299</v>
      </c>
      <c r="E46" s="106">
        <v>7.42</v>
      </c>
      <c r="F46" s="107">
        <v>46</v>
      </c>
      <c r="G46" s="107">
        <v>96.32</v>
      </c>
      <c r="H46" s="108">
        <v>52000</v>
      </c>
      <c r="I46" s="109"/>
      <c r="J46" s="110">
        <f t="shared" si="0"/>
        <v>44.307199999999995</v>
      </c>
      <c r="K46" s="110">
        <v>41.772466666666666</v>
      </c>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c r="EO46" s="74"/>
      <c r="EP46" s="74"/>
      <c r="EQ46" s="74"/>
      <c r="ER46" s="74"/>
      <c r="ES46" s="74"/>
      <c r="ET46" s="74"/>
      <c r="EU46" s="74"/>
      <c r="EV46" s="74"/>
      <c r="EW46" s="74"/>
      <c r="EX46" s="74"/>
      <c r="EY46" s="74"/>
      <c r="EZ46" s="74"/>
      <c r="FA46" s="74"/>
      <c r="FB46" s="74"/>
      <c r="FC46" s="74"/>
      <c r="FD46" s="74"/>
      <c r="FE46" s="74"/>
      <c r="FF46" s="74"/>
      <c r="FG46" s="74"/>
      <c r="FH46" s="74"/>
      <c r="FI46" s="74"/>
      <c r="FJ46" s="74"/>
      <c r="FK46" s="74"/>
      <c r="FL46" s="74"/>
      <c r="FM46" s="74"/>
      <c r="FN46" s="74"/>
      <c r="FO46" s="74"/>
      <c r="FP46" s="74"/>
      <c r="FQ46" s="74"/>
      <c r="FR46" s="74"/>
      <c r="FS46" s="74"/>
      <c r="FT46" s="74"/>
      <c r="FU46" s="74"/>
      <c r="FV46" s="74"/>
      <c r="FW46" s="74"/>
      <c r="FX46" s="74"/>
      <c r="FY46" s="74"/>
      <c r="FZ46" s="74"/>
      <c r="GA46" s="74"/>
      <c r="GB46" s="74"/>
      <c r="GC46" s="74"/>
      <c r="GD46" s="74"/>
      <c r="GE46" s="74"/>
      <c r="GF46" s="74"/>
      <c r="GG46" s="74"/>
      <c r="GH46" s="74"/>
      <c r="GI46" s="74"/>
      <c r="GJ46" s="74"/>
      <c r="GK46" s="74"/>
      <c r="GL46" s="74"/>
      <c r="GM46" s="74"/>
      <c r="GN46" s="74"/>
      <c r="GO46" s="74"/>
      <c r="GP46" s="74"/>
      <c r="GQ46" s="74"/>
      <c r="GR46" s="74"/>
      <c r="GS46" s="74"/>
      <c r="GT46" s="74"/>
      <c r="GU46" s="74"/>
      <c r="GV46" s="74"/>
      <c r="GW46" s="74"/>
      <c r="GX46" s="74"/>
      <c r="GY46" s="74"/>
      <c r="GZ46" s="74"/>
      <c r="HA46" s="74"/>
      <c r="HB46" s="74"/>
      <c r="HC46" s="74"/>
      <c r="HD46" s="74"/>
      <c r="HE46" s="74"/>
      <c r="HF46" s="74"/>
      <c r="HG46" s="74"/>
      <c r="HH46" s="74"/>
      <c r="HI46" s="74"/>
      <c r="HJ46" s="74"/>
      <c r="HK46" s="74"/>
      <c r="HL46" s="74"/>
      <c r="HM46" s="74"/>
      <c r="HN46" s="74"/>
      <c r="HO46" s="74"/>
      <c r="HP46" s="74"/>
      <c r="HQ46" s="74"/>
      <c r="HR46" s="74"/>
      <c r="HS46" s="74"/>
      <c r="HT46" s="74"/>
      <c r="HU46" s="74"/>
      <c r="HV46" s="74"/>
      <c r="HW46" s="74"/>
      <c r="HX46" s="74"/>
      <c r="HY46" s="74"/>
      <c r="HZ46" s="74"/>
      <c r="IA46" s="74"/>
      <c r="IB46" s="74"/>
      <c r="IC46" s="74"/>
      <c r="ID46" s="74"/>
      <c r="IE46" s="74"/>
      <c r="IF46" s="74"/>
      <c r="IG46" s="74"/>
      <c r="IH46" s="74"/>
      <c r="II46" s="74"/>
      <c r="IJ46" s="74"/>
      <c r="IK46" s="74"/>
      <c r="IL46" s="74"/>
      <c r="IM46" s="74"/>
      <c r="IN46" s="74"/>
      <c r="IO46" s="74"/>
      <c r="IP46" s="74"/>
      <c r="IQ46" s="74"/>
      <c r="IR46" s="74"/>
      <c r="IS46" s="74"/>
    </row>
    <row r="47" spans="1:253" s="52" customFormat="1" x14ac:dyDescent="0.2">
      <c r="A47" s="61" t="s">
        <v>175</v>
      </c>
      <c r="B47" s="61">
        <v>1</v>
      </c>
      <c r="C47" s="61" t="s">
        <v>503</v>
      </c>
      <c r="D47" s="176" t="s">
        <v>502</v>
      </c>
      <c r="E47" s="94">
        <v>15.88</v>
      </c>
      <c r="F47" s="50">
        <v>94</v>
      </c>
      <c r="G47" s="50">
        <v>84.55</v>
      </c>
      <c r="H47" s="51">
        <v>159000</v>
      </c>
      <c r="I47" s="95"/>
      <c r="J47" s="64">
        <f t="shared" si="0"/>
        <v>79.477000000000004</v>
      </c>
      <c r="K47" s="64">
        <v>79.477000000000004</v>
      </c>
      <c r="L47" s="61"/>
      <c r="M47" s="61" t="s">
        <v>174</v>
      </c>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c r="DQ47" s="61"/>
      <c r="DR47" s="61"/>
      <c r="DS47" s="61"/>
      <c r="DT47" s="61"/>
      <c r="DU47" s="61"/>
      <c r="DV47" s="61"/>
      <c r="DW47" s="61"/>
      <c r="DX47" s="61"/>
      <c r="DY47" s="61"/>
      <c r="DZ47" s="61"/>
      <c r="EA47" s="61"/>
      <c r="EB47" s="61"/>
      <c r="EC47" s="61"/>
      <c r="ED47" s="61"/>
      <c r="EE47" s="61"/>
      <c r="EF47" s="61"/>
      <c r="EG47" s="61"/>
      <c r="EH47" s="61"/>
      <c r="EI47" s="61"/>
      <c r="EJ47" s="61"/>
      <c r="EK47" s="61"/>
      <c r="EL47" s="61"/>
      <c r="EM47" s="61"/>
      <c r="EN47" s="61"/>
      <c r="EO47" s="61"/>
      <c r="EP47" s="61"/>
      <c r="EQ47" s="61"/>
      <c r="ER47" s="61"/>
      <c r="ES47" s="61"/>
      <c r="ET47" s="61"/>
      <c r="EU47" s="61"/>
      <c r="EV47" s="61"/>
      <c r="EW47" s="61"/>
      <c r="EX47" s="61"/>
      <c r="EY47" s="61"/>
      <c r="EZ47" s="61"/>
      <c r="FA47" s="61"/>
      <c r="FB47" s="61"/>
      <c r="FC47" s="61"/>
      <c r="FD47" s="61"/>
      <c r="FE47" s="61"/>
      <c r="FF47" s="61"/>
      <c r="FG47" s="61"/>
      <c r="FH47" s="61"/>
      <c r="FI47" s="61"/>
      <c r="FJ47" s="61"/>
      <c r="FK47" s="61"/>
      <c r="FL47" s="61"/>
      <c r="FM47" s="61"/>
      <c r="FN47" s="61"/>
      <c r="FO47" s="61"/>
      <c r="FP47" s="61"/>
      <c r="FQ47" s="61"/>
      <c r="FR47" s="61"/>
      <c r="FS47" s="61"/>
      <c r="FT47" s="61"/>
      <c r="FU47" s="61"/>
      <c r="FV47" s="61"/>
      <c r="FW47" s="61"/>
      <c r="FX47" s="61"/>
      <c r="FY47" s="61"/>
      <c r="FZ47" s="61"/>
      <c r="GA47" s="61"/>
      <c r="GB47" s="61"/>
      <c r="GC47" s="61"/>
      <c r="GD47" s="61"/>
      <c r="GE47" s="61"/>
      <c r="GF47" s="61"/>
      <c r="GG47" s="61"/>
      <c r="GH47" s="61"/>
      <c r="GI47" s="61"/>
      <c r="GJ47" s="61"/>
      <c r="GK47" s="61"/>
      <c r="GL47" s="61"/>
      <c r="GM47" s="61"/>
      <c r="GN47" s="61"/>
      <c r="GO47" s="61"/>
      <c r="GP47" s="61"/>
      <c r="GQ47" s="61"/>
      <c r="GR47" s="61"/>
      <c r="GS47" s="61"/>
      <c r="GT47" s="61"/>
      <c r="GU47" s="61"/>
      <c r="GV47" s="61"/>
      <c r="GW47" s="61"/>
      <c r="GX47" s="61"/>
      <c r="GY47" s="61"/>
      <c r="GZ47" s="61"/>
      <c r="HA47" s="61"/>
      <c r="HB47" s="61"/>
      <c r="HC47" s="61"/>
      <c r="HD47" s="61"/>
      <c r="HE47" s="61"/>
      <c r="HF47" s="61"/>
      <c r="HG47" s="61"/>
      <c r="HH47" s="61"/>
      <c r="HI47" s="61"/>
      <c r="HJ47" s="61"/>
      <c r="HK47" s="61"/>
      <c r="HL47" s="61"/>
      <c r="HM47" s="61"/>
      <c r="HN47" s="61"/>
      <c r="HO47" s="61"/>
      <c r="HP47" s="61"/>
      <c r="HQ47" s="61"/>
      <c r="HR47" s="61"/>
      <c r="HS47" s="61"/>
      <c r="HT47" s="61"/>
      <c r="HU47" s="61"/>
      <c r="HV47" s="61"/>
      <c r="HW47" s="61"/>
      <c r="HX47" s="61"/>
      <c r="HY47" s="61"/>
      <c r="HZ47" s="61"/>
      <c r="IA47" s="61"/>
      <c r="IB47" s="61"/>
      <c r="IC47" s="61"/>
      <c r="ID47" s="61"/>
      <c r="IE47" s="61"/>
      <c r="IF47" s="61"/>
      <c r="IG47" s="61"/>
      <c r="IH47" s="61"/>
      <c r="II47" s="61"/>
      <c r="IJ47" s="61"/>
      <c r="IK47" s="61"/>
      <c r="IL47" s="61"/>
      <c r="IM47" s="61"/>
      <c r="IN47" s="61"/>
      <c r="IO47" s="61"/>
      <c r="IP47" s="61"/>
      <c r="IQ47" s="61"/>
      <c r="IR47" s="61"/>
      <c r="IS47" s="61"/>
    </row>
    <row r="48" spans="1:253" s="74" customFormat="1" x14ac:dyDescent="0.2">
      <c r="A48" s="74" t="s">
        <v>480</v>
      </c>
      <c r="B48" s="74">
        <v>3</v>
      </c>
      <c r="C48" s="74" t="s">
        <v>481</v>
      </c>
      <c r="D48" s="184" t="s">
        <v>482</v>
      </c>
      <c r="E48" s="106">
        <v>40</v>
      </c>
      <c r="F48" s="107">
        <v>76</v>
      </c>
      <c r="G48" s="107">
        <v>96.34</v>
      </c>
      <c r="H48" s="108">
        <v>285000</v>
      </c>
      <c r="I48" s="109"/>
      <c r="J48" s="110">
        <f t="shared" ref="J48" si="2">G48*F48/100</f>
        <v>73.218400000000003</v>
      </c>
      <c r="K48" s="110">
        <v>70.344740000000002</v>
      </c>
      <c r="P48" s="111"/>
    </row>
    <row r="49" spans="1:253" x14ac:dyDescent="0.2">
      <c r="A49" s="52" t="s">
        <v>176</v>
      </c>
      <c r="B49" s="52">
        <v>2</v>
      </c>
      <c r="C49" s="52" t="s">
        <v>85</v>
      </c>
      <c r="D49" s="180" t="s">
        <v>391</v>
      </c>
      <c r="E49" s="88">
        <v>46.15</v>
      </c>
      <c r="F49" s="89">
        <v>78</v>
      </c>
      <c r="G49" s="89">
        <v>96.11</v>
      </c>
      <c r="H49" s="90">
        <v>500000</v>
      </c>
      <c r="I49" s="91"/>
      <c r="J49" s="92">
        <f t="shared" si="0"/>
        <v>74.965800000000002</v>
      </c>
      <c r="K49" s="92">
        <v>74.965800000000002</v>
      </c>
      <c r="L49" s="52"/>
      <c r="M49" s="52"/>
      <c r="N49" s="52"/>
      <c r="O49" s="52"/>
      <c r="P49" s="93"/>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2"/>
      <c r="BR49" s="52"/>
      <c r="BS49" s="52"/>
      <c r="BT49" s="52"/>
      <c r="BU49" s="52"/>
      <c r="BV49" s="52"/>
      <c r="BW49" s="52"/>
      <c r="BX49" s="52"/>
      <c r="BY49" s="52"/>
      <c r="BZ49" s="52"/>
      <c r="CA49" s="52"/>
      <c r="CB49" s="52"/>
      <c r="CC49" s="52"/>
      <c r="CD49" s="52"/>
      <c r="CE49" s="52"/>
      <c r="CF49" s="52"/>
      <c r="CG49" s="52"/>
      <c r="CH49" s="52"/>
      <c r="CI49" s="52"/>
      <c r="CJ49" s="52"/>
      <c r="CK49" s="52"/>
      <c r="CL49" s="52"/>
      <c r="CM49" s="52"/>
      <c r="CN49" s="52"/>
      <c r="CO49" s="52"/>
      <c r="CP49" s="52"/>
      <c r="CQ49" s="52"/>
      <c r="CR49" s="52"/>
      <c r="CS49" s="52"/>
      <c r="CT49" s="52"/>
      <c r="CU49" s="52"/>
      <c r="CV49" s="52"/>
      <c r="CW49" s="52"/>
      <c r="CX49" s="52"/>
      <c r="CY49" s="52"/>
      <c r="CZ49" s="52"/>
      <c r="DA49" s="52"/>
      <c r="DB49" s="52"/>
      <c r="DC49" s="52"/>
      <c r="DD49" s="52"/>
      <c r="DE49" s="52"/>
      <c r="DF49" s="52"/>
      <c r="DG49" s="52"/>
      <c r="DH49" s="52"/>
      <c r="DI49" s="52"/>
      <c r="DJ49" s="52"/>
      <c r="DK49" s="52"/>
      <c r="DL49" s="52"/>
      <c r="DM49" s="52"/>
      <c r="DN49" s="52"/>
      <c r="DO49" s="52"/>
      <c r="DP49" s="52"/>
      <c r="DQ49" s="52"/>
      <c r="DR49" s="52"/>
      <c r="DS49" s="52"/>
      <c r="DT49" s="52"/>
      <c r="DU49" s="52"/>
      <c r="DV49" s="52"/>
      <c r="DW49" s="52"/>
      <c r="DX49" s="52"/>
      <c r="DY49" s="52"/>
      <c r="DZ49" s="52"/>
      <c r="EA49" s="52"/>
      <c r="EB49" s="52"/>
      <c r="EC49" s="52"/>
      <c r="ED49" s="52"/>
      <c r="EE49" s="52"/>
      <c r="EF49" s="52"/>
      <c r="EG49" s="52"/>
      <c r="EH49" s="52"/>
      <c r="EI49" s="52"/>
      <c r="EJ49" s="52"/>
      <c r="EK49" s="52"/>
      <c r="EL49" s="52"/>
      <c r="EM49" s="52"/>
      <c r="EN49" s="52"/>
      <c r="EO49" s="52"/>
      <c r="EP49" s="52"/>
      <c r="EQ49" s="52"/>
      <c r="ER49" s="52"/>
      <c r="ES49" s="52"/>
      <c r="ET49" s="52"/>
      <c r="EU49" s="52"/>
      <c r="EV49" s="52"/>
      <c r="EW49" s="52"/>
      <c r="EX49" s="52"/>
      <c r="EY49" s="52"/>
      <c r="EZ49" s="52"/>
      <c r="FA49" s="52"/>
      <c r="FB49" s="52"/>
      <c r="FC49" s="52"/>
      <c r="FD49" s="52"/>
      <c r="FE49" s="52"/>
      <c r="FF49" s="52"/>
      <c r="FG49" s="52"/>
      <c r="FH49" s="52"/>
      <c r="FI49" s="52"/>
      <c r="FJ49" s="52"/>
      <c r="FK49" s="52"/>
      <c r="FL49" s="52"/>
      <c r="FM49" s="52"/>
      <c r="FN49" s="52"/>
      <c r="FO49" s="52"/>
      <c r="FP49" s="52"/>
      <c r="FQ49" s="52"/>
      <c r="FR49" s="52"/>
      <c r="FS49" s="52"/>
      <c r="FT49" s="52"/>
      <c r="FU49" s="52"/>
      <c r="FV49" s="52"/>
      <c r="FW49" s="52"/>
      <c r="FX49" s="52"/>
      <c r="FY49" s="52"/>
      <c r="FZ49" s="52"/>
      <c r="GA49" s="52"/>
      <c r="GB49" s="52"/>
      <c r="GC49" s="52"/>
      <c r="GD49" s="52"/>
      <c r="GE49" s="52"/>
      <c r="GF49" s="52"/>
      <c r="GG49" s="52"/>
      <c r="GH49" s="52"/>
      <c r="GI49" s="52"/>
      <c r="GJ49" s="52"/>
      <c r="GK49" s="52"/>
      <c r="GL49" s="52"/>
      <c r="GM49" s="52"/>
      <c r="GN49" s="52"/>
      <c r="GO49" s="52"/>
      <c r="GP49" s="52"/>
      <c r="GQ49" s="52"/>
      <c r="GR49" s="52"/>
      <c r="GS49" s="52"/>
      <c r="GT49" s="52"/>
      <c r="GU49" s="52"/>
      <c r="GV49" s="52"/>
      <c r="GW49" s="52"/>
      <c r="GX49" s="52"/>
      <c r="GY49" s="52"/>
      <c r="GZ49" s="52"/>
      <c r="HA49" s="52"/>
      <c r="HB49" s="52"/>
      <c r="HC49" s="52"/>
      <c r="HD49" s="52"/>
      <c r="HE49" s="52"/>
      <c r="HF49" s="52"/>
      <c r="HG49" s="52"/>
      <c r="HH49" s="52"/>
      <c r="HI49" s="52"/>
      <c r="HJ49" s="52"/>
      <c r="HK49" s="52"/>
      <c r="HL49" s="52"/>
      <c r="HM49" s="52"/>
      <c r="HN49" s="52"/>
      <c r="HO49" s="52"/>
      <c r="HP49" s="52"/>
      <c r="HQ49" s="52"/>
      <c r="HR49" s="52"/>
      <c r="HS49" s="52"/>
      <c r="HT49" s="52"/>
      <c r="HU49" s="52"/>
      <c r="HV49" s="52"/>
      <c r="HW49" s="52"/>
      <c r="HX49" s="52"/>
      <c r="HY49" s="52"/>
      <c r="HZ49" s="52"/>
      <c r="IA49" s="52"/>
      <c r="IB49" s="52"/>
      <c r="IC49" s="52"/>
      <c r="ID49" s="52"/>
      <c r="IE49" s="52"/>
      <c r="IF49" s="52"/>
      <c r="IG49" s="52"/>
      <c r="IH49" s="52"/>
      <c r="II49" s="52"/>
      <c r="IJ49" s="52"/>
      <c r="IK49" s="52"/>
      <c r="IL49" s="52"/>
      <c r="IM49" s="52"/>
      <c r="IN49" s="52"/>
      <c r="IO49" s="52"/>
      <c r="IP49" s="52"/>
      <c r="IQ49" s="52"/>
      <c r="IR49" s="52"/>
      <c r="IS49" s="52"/>
    </row>
    <row r="50" spans="1:253" s="74" customFormat="1" x14ac:dyDescent="0.2">
      <c r="A50" s="61" t="s">
        <v>177</v>
      </c>
      <c r="B50" s="61">
        <v>1</v>
      </c>
      <c r="C50" s="61" t="s">
        <v>504</v>
      </c>
      <c r="D50" s="176" t="s">
        <v>505</v>
      </c>
      <c r="E50" s="62">
        <v>10.33</v>
      </c>
      <c r="F50" s="50">
        <v>89</v>
      </c>
      <c r="G50" s="50">
        <v>97.2</v>
      </c>
      <c r="H50" s="51">
        <v>130000</v>
      </c>
      <c r="I50" s="95"/>
      <c r="J50" s="64">
        <f t="shared" si="0"/>
        <v>86.50800000000001</v>
      </c>
      <c r="K50" s="64">
        <v>87.01762500000001</v>
      </c>
      <c r="L50" s="61"/>
      <c r="M50" s="61" t="s">
        <v>159</v>
      </c>
      <c r="N50" s="61" t="s">
        <v>160</v>
      </c>
      <c r="O50" s="61" t="s">
        <v>409</v>
      </c>
      <c r="P50" s="96" t="s">
        <v>432</v>
      </c>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c r="DQ50" s="61"/>
      <c r="DR50" s="61"/>
      <c r="DS50" s="61"/>
      <c r="DT50" s="61"/>
      <c r="DU50" s="61"/>
      <c r="DV50" s="61"/>
      <c r="DW50" s="61"/>
      <c r="DX50" s="61"/>
      <c r="DY50" s="61"/>
      <c r="DZ50" s="61"/>
      <c r="EA50" s="61"/>
      <c r="EB50" s="61"/>
      <c r="EC50" s="61"/>
      <c r="ED50" s="61"/>
      <c r="EE50" s="61"/>
      <c r="EF50" s="61"/>
      <c r="EG50" s="61"/>
      <c r="EH50" s="61"/>
      <c r="EI50" s="61"/>
      <c r="EJ50" s="61"/>
      <c r="EK50" s="61"/>
      <c r="EL50" s="61"/>
      <c r="EM50" s="61"/>
      <c r="EN50" s="61"/>
      <c r="EO50" s="61"/>
      <c r="EP50" s="61"/>
      <c r="EQ50" s="61"/>
      <c r="ER50" s="61"/>
      <c r="ES50" s="61"/>
      <c r="ET50" s="61"/>
      <c r="EU50" s="61"/>
      <c r="EV50" s="61"/>
      <c r="EW50" s="61"/>
      <c r="EX50" s="61"/>
      <c r="EY50" s="61"/>
      <c r="EZ50" s="61"/>
      <c r="FA50" s="61"/>
      <c r="FB50" s="61"/>
      <c r="FC50" s="61"/>
      <c r="FD50" s="61"/>
      <c r="FE50" s="61"/>
      <c r="FF50" s="61"/>
      <c r="FG50" s="61"/>
      <c r="FH50" s="61"/>
      <c r="FI50" s="61"/>
      <c r="FJ50" s="61"/>
      <c r="FK50" s="61"/>
      <c r="FL50" s="61"/>
      <c r="FM50" s="61"/>
      <c r="FN50" s="61"/>
      <c r="FO50" s="61"/>
      <c r="FP50" s="61"/>
      <c r="FQ50" s="61"/>
      <c r="FR50" s="61"/>
      <c r="FS50" s="61"/>
      <c r="FT50" s="61"/>
      <c r="FU50" s="61"/>
      <c r="FV50" s="61"/>
      <c r="FW50" s="61"/>
      <c r="FX50" s="61"/>
      <c r="FY50" s="61"/>
      <c r="FZ50" s="61"/>
      <c r="GA50" s="61"/>
      <c r="GB50" s="61"/>
      <c r="GC50" s="61"/>
      <c r="GD50" s="61"/>
      <c r="GE50" s="61"/>
      <c r="GF50" s="61"/>
      <c r="GG50" s="61"/>
      <c r="GH50" s="61"/>
      <c r="GI50" s="61"/>
      <c r="GJ50" s="61"/>
      <c r="GK50" s="61"/>
      <c r="GL50" s="61"/>
      <c r="GM50" s="61"/>
      <c r="GN50" s="61"/>
      <c r="GO50" s="61"/>
      <c r="GP50" s="61"/>
      <c r="GQ50" s="61"/>
      <c r="GR50" s="61"/>
      <c r="GS50" s="61"/>
      <c r="GT50" s="61"/>
      <c r="GU50" s="61"/>
      <c r="GV50" s="61"/>
      <c r="GW50" s="61"/>
      <c r="GX50" s="61"/>
      <c r="GY50" s="61"/>
      <c r="GZ50" s="61"/>
      <c r="HA50" s="61"/>
      <c r="HB50" s="61"/>
      <c r="HC50" s="61"/>
      <c r="HD50" s="61"/>
      <c r="HE50" s="61"/>
      <c r="HF50" s="61"/>
      <c r="HG50" s="61"/>
      <c r="HH50" s="61"/>
      <c r="HI50" s="61"/>
      <c r="HJ50" s="61"/>
      <c r="HK50" s="61"/>
      <c r="HL50" s="61"/>
      <c r="HM50" s="61"/>
      <c r="HN50" s="61"/>
      <c r="HO50" s="61"/>
      <c r="HP50" s="61"/>
      <c r="HQ50" s="61"/>
      <c r="HR50" s="61"/>
      <c r="HS50" s="61"/>
      <c r="HT50" s="61"/>
      <c r="HU50" s="61"/>
      <c r="HV50" s="61"/>
      <c r="HW50" s="61"/>
      <c r="HX50" s="61"/>
      <c r="HY50" s="61"/>
      <c r="HZ50" s="61"/>
      <c r="IA50" s="61"/>
      <c r="IB50" s="61"/>
      <c r="IC50" s="61"/>
      <c r="ID50" s="61"/>
      <c r="IE50" s="61"/>
      <c r="IF50" s="61"/>
      <c r="IG50" s="61"/>
      <c r="IH50" s="61"/>
      <c r="II50" s="61"/>
      <c r="IJ50" s="61"/>
      <c r="IK50" s="61"/>
      <c r="IL50" s="61"/>
      <c r="IM50" s="61"/>
      <c r="IN50" s="61"/>
      <c r="IO50" s="61"/>
      <c r="IP50" s="61"/>
      <c r="IQ50" s="61"/>
      <c r="IR50" s="61"/>
      <c r="IS50" s="61"/>
    </row>
    <row r="51" spans="1:253" x14ac:dyDescent="0.2">
      <c r="A51" s="74" t="s">
        <v>178</v>
      </c>
      <c r="B51" s="74">
        <v>3</v>
      </c>
      <c r="C51" s="74" t="s">
        <v>30</v>
      </c>
      <c r="D51" s="184" t="s">
        <v>300</v>
      </c>
      <c r="E51" s="106">
        <v>14.26</v>
      </c>
      <c r="F51" s="107">
        <v>93</v>
      </c>
      <c r="G51" s="107">
        <v>99.68</v>
      </c>
      <c r="H51" s="108">
        <v>21000</v>
      </c>
      <c r="I51" s="109"/>
      <c r="J51" s="110">
        <f t="shared" si="0"/>
        <v>92.702399999999997</v>
      </c>
      <c r="K51" s="110">
        <v>89.812049999999999</v>
      </c>
      <c r="L51" s="74"/>
      <c r="M51" s="74"/>
      <c r="N51" s="74"/>
      <c r="O51" s="74"/>
      <c r="P51" s="111"/>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c r="EO51" s="74"/>
      <c r="EP51" s="74"/>
      <c r="EQ51" s="74"/>
      <c r="ER51" s="74"/>
      <c r="ES51" s="74"/>
      <c r="ET51" s="74"/>
      <c r="EU51" s="74"/>
      <c r="EV51" s="74"/>
      <c r="EW51" s="74"/>
      <c r="EX51" s="74"/>
      <c r="EY51" s="74"/>
      <c r="EZ51" s="74"/>
      <c r="FA51" s="74"/>
      <c r="FB51" s="74"/>
      <c r="FC51" s="74"/>
      <c r="FD51" s="74"/>
      <c r="FE51" s="74"/>
      <c r="FF51" s="74"/>
      <c r="FG51" s="74"/>
      <c r="FH51" s="74"/>
      <c r="FI51" s="74"/>
      <c r="FJ51" s="74"/>
      <c r="FK51" s="74"/>
      <c r="FL51" s="74"/>
      <c r="FM51" s="74"/>
      <c r="FN51" s="74"/>
      <c r="FO51" s="74"/>
      <c r="FP51" s="74"/>
      <c r="FQ51" s="74"/>
      <c r="FR51" s="74"/>
      <c r="FS51" s="74"/>
      <c r="FT51" s="74"/>
      <c r="FU51" s="74"/>
      <c r="FV51" s="74"/>
      <c r="FW51" s="74"/>
      <c r="FX51" s="74"/>
      <c r="FY51" s="74"/>
      <c r="FZ51" s="74"/>
      <c r="GA51" s="74"/>
      <c r="GB51" s="74"/>
      <c r="GC51" s="74"/>
      <c r="GD51" s="74"/>
      <c r="GE51" s="74"/>
      <c r="GF51" s="74"/>
      <c r="GG51" s="74"/>
      <c r="GH51" s="74"/>
      <c r="GI51" s="74"/>
      <c r="GJ51" s="74"/>
      <c r="GK51" s="74"/>
      <c r="GL51" s="74"/>
      <c r="GM51" s="74"/>
      <c r="GN51" s="74"/>
      <c r="GO51" s="74"/>
      <c r="GP51" s="74"/>
      <c r="GQ51" s="74"/>
      <c r="GR51" s="74"/>
      <c r="GS51" s="74"/>
      <c r="GT51" s="74"/>
      <c r="GU51" s="74"/>
      <c r="GV51" s="74"/>
      <c r="GW51" s="74"/>
      <c r="GX51" s="74"/>
      <c r="GY51" s="74"/>
      <c r="GZ51" s="74"/>
      <c r="HA51" s="74"/>
      <c r="HB51" s="74"/>
      <c r="HC51" s="74"/>
      <c r="HD51" s="74"/>
      <c r="HE51" s="74"/>
      <c r="HF51" s="74"/>
      <c r="HG51" s="74"/>
      <c r="HH51" s="74"/>
      <c r="HI51" s="74"/>
      <c r="HJ51" s="74"/>
      <c r="HK51" s="74"/>
      <c r="HL51" s="74"/>
      <c r="HM51" s="74"/>
      <c r="HN51" s="74"/>
      <c r="HO51" s="74"/>
      <c r="HP51" s="74"/>
      <c r="HQ51" s="74"/>
      <c r="HR51" s="74"/>
      <c r="HS51" s="74"/>
      <c r="HT51" s="74"/>
      <c r="HU51" s="74"/>
      <c r="HV51" s="74"/>
      <c r="HW51" s="74"/>
      <c r="HX51" s="74"/>
      <c r="HY51" s="74"/>
      <c r="HZ51" s="74"/>
      <c r="IA51" s="74"/>
      <c r="IB51" s="74"/>
      <c r="IC51" s="74"/>
      <c r="ID51" s="74"/>
      <c r="IE51" s="74"/>
      <c r="IF51" s="74"/>
      <c r="IG51" s="74"/>
      <c r="IH51" s="74"/>
      <c r="II51" s="74"/>
      <c r="IJ51" s="74"/>
      <c r="IK51" s="74"/>
      <c r="IL51" s="74"/>
      <c r="IM51" s="74"/>
      <c r="IN51" s="74"/>
      <c r="IO51" s="74"/>
      <c r="IP51" s="74"/>
      <c r="IQ51" s="74"/>
      <c r="IR51" s="74"/>
      <c r="IS51" s="74"/>
    </row>
    <row r="52" spans="1:253" x14ac:dyDescent="0.2">
      <c r="A52" s="61" t="s">
        <v>180</v>
      </c>
      <c r="B52" s="61">
        <v>1</v>
      </c>
      <c r="C52" s="61" t="s">
        <v>506</v>
      </c>
      <c r="D52" s="176" t="s">
        <v>507</v>
      </c>
      <c r="E52" s="94">
        <v>3.98</v>
      </c>
      <c r="F52" s="50">
        <v>94</v>
      </c>
      <c r="G52" s="50">
        <v>99.89</v>
      </c>
      <c r="H52" s="51">
        <v>181000</v>
      </c>
      <c r="J52" s="64">
        <f t="shared" si="0"/>
        <v>93.896599999999992</v>
      </c>
      <c r="K52" s="64">
        <v>90.322799999999987</v>
      </c>
      <c r="M52" s="61" t="s">
        <v>179</v>
      </c>
      <c r="P52" s="96"/>
    </row>
    <row r="53" spans="1:253" s="73" customFormat="1" x14ac:dyDescent="0.2">
      <c r="A53" s="61" t="s">
        <v>303</v>
      </c>
      <c r="B53" s="61">
        <v>1</v>
      </c>
      <c r="C53" s="115" t="s">
        <v>352</v>
      </c>
      <c r="D53" s="176" t="s">
        <v>351</v>
      </c>
      <c r="E53" s="94">
        <v>3.22</v>
      </c>
      <c r="F53" s="37">
        <v>93</v>
      </c>
      <c r="G53" s="37">
        <v>98.56</v>
      </c>
      <c r="H53" s="51">
        <v>680000</v>
      </c>
      <c r="I53" s="95"/>
      <c r="J53" s="64">
        <f t="shared" si="0"/>
        <v>91.660799999999995</v>
      </c>
      <c r="K53" s="64">
        <v>90.33</v>
      </c>
      <c r="L53" s="61"/>
      <c r="M53" s="61" t="s">
        <v>360</v>
      </c>
      <c r="N53" s="61"/>
      <c r="O53" s="61"/>
      <c r="P53" s="96"/>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c r="DQ53" s="61"/>
      <c r="DR53" s="61"/>
      <c r="DS53" s="61"/>
      <c r="DT53" s="61"/>
      <c r="DU53" s="61"/>
      <c r="DV53" s="61"/>
      <c r="DW53" s="61"/>
      <c r="DX53" s="61"/>
      <c r="DY53" s="61"/>
      <c r="DZ53" s="61"/>
      <c r="EA53" s="61"/>
      <c r="EB53" s="61"/>
      <c r="EC53" s="61"/>
      <c r="ED53" s="61"/>
      <c r="EE53" s="61"/>
      <c r="EF53" s="61"/>
      <c r="EG53" s="61"/>
      <c r="EH53" s="61"/>
      <c r="EI53" s="61"/>
      <c r="EJ53" s="61"/>
      <c r="EK53" s="61"/>
      <c r="EL53" s="61"/>
      <c r="EM53" s="61"/>
      <c r="EN53" s="61"/>
      <c r="EO53" s="61"/>
      <c r="EP53" s="61"/>
      <c r="EQ53" s="61"/>
      <c r="ER53" s="61"/>
      <c r="ES53" s="61"/>
      <c r="ET53" s="61"/>
      <c r="EU53" s="61"/>
      <c r="EV53" s="61"/>
      <c r="EW53" s="61"/>
      <c r="EX53" s="61"/>
      <c r="EY53" s="61"/>
      <c r="EZ53" s="61"/>
      <c r="FA53" s="61"/>
      <c r="FB53" s="61"/>
      <c r="FC53" s="61"/>
      <c r="FD53" s="61"/>
      <c r="FE53" s="61"/>
      <c r="FF53" s="61"/>
      <c r="FG53" s="61"/>
      <c r="FH53" s="61"/>
      <c r="FI53" s="61"/>
      <c r="FJ53" s="61"/>
      <c r="FK53" s="61"/>
      <c r="FL53" s="61"/>
      <c r="FM53" s="61"/>
      <c r="FN53" s="61"/>
      <c r="FO53" s="61"/>
      <c r="FP53" s="61"/>
      <c r="FQ53" s="61"/>
      <c r="FR53" s="61"/>
      <c r="FS53" s="61"/>
      <c r="FT53" s="61"/>
      <c r="FU53" s="61"/>
      <c r="FV53" s="61"/>
      <c r="FW53" s="61"/>
      <c r="FX53" s="61"/>
      <c r="FY53" s="61"/>
      <c r="FZ53" s="61"/>
      <c r="GA53" s="61"/>
      <c r="GB53" s="61"/>
      <c r="GC53" s="61"/>
      <c r="GD53" s="61"/>
      <c r="GE53" s="61"/>
      <c r="GF53" s="61"/>
      <c r="GG53" s="61"/>
      <c r="GH53" s="61"/>
      <c r="GI53" s="61"/>
      <c r="GJ53" s="61"/>
      <c r="GK53" s="61"/>
      <c r="GL53" s="61"/>
      <c r="GM53" s="61"/>
      <c r="GN53" s="61"/>
      <c r="GO53" s="61"/>
      <c r="GP53" s="61"/>
      <c r="GQ53" s="61"/>
      <c r="GR53" s="61"/>
      <c r="GS53" s="61"/>
      <c r="GT53" s="61"/>
      <c r="GU53" s="61"/>
      <c r="GV53" s="61"/>
      <c r="GW53" s="61"/>
      <c r="GX53" s="61"/>
      <c r="GY53" s="61"/>
      <c r="GZ53" s="61"/>
      <c r="HA53" s="61"/>
      <c r="HB53" s="61"/>
      <c r="HC53" s="61"/>
      <c r="HD53" s="61"/>
      <c r="HE53" s="61"/>
      <c r="HF53" s="61"/>
      <c r="HG53" s="61"/>
      <c r="HH53" s="61"/>
      <c r="HI53" s="61"/>
      <c r="HJ53" s="61"/>
      <c r="HK53" s="61"/>
      <c r="HL53" s="61"/>
      <c r="HM53" s="61"/>
      <c r="HN53" s="61"/>
      <c r="HO53" s="61"/>
      <c r="HP53" s="61"/>
      <c r="HQ53" s="61"/>
      <c r="HR53" s="61"/>
      <c r="HS53" s="61"/>
      <c r="HT53" s="61"/>
      <c r="HU53" s="61"/>
      <c r="HV53" s="61"/>
      <c r="HW53" s="61"/>
      <c r="HX53" s="61"/>
      <c r="HY53" s="61"/>
      <c r="HZ53" s="61"/>
      <c r="IA53" s="61"/>
      <c r="IB53" s="61"/>
      <c r="IC53" s="61"/>
      <c r="ID53" s="61"/>
      <c r="IE53" s="61"/>
      <c r="IF53" s="61"/>
      <c r="IG53" s="61"/>
      <c r="IH53" s="61"/>
      <c r="II53" s="61"/>
      <c r="IJ53" s="61"/>
      <c r="IK53" s="61"/>
      <c r="IL53" s="61"/>
      <c r="IM53" s="61"/>
      <c r="IN53" s="61"/>
      <c r="IO53" s="61"/>
      <c r="IP53" s="61"/>
      <c r="IQ53" s="61"/>
      <c r="IR53" s="61"/>
      <c r="IS53" s="61"/>
    </row>
    <row r="54" spans="1:253" x14ac:dyDescent="0.2">
      <c r="A54" s="73" t="s">
        <v>109</v>
      </c>
      <c r="B54" s="73">
        <v>4</v>
      </c>
      <c r="C54" s="73" t="s">
        <v>110</v>
      </c>
      <c r="D54" s="183" t="s">
        <v>301</v>
      </c>
      <c r="E54" s="104">
        <v>27.4</v>
      </c>
      <c r="F54" s="99">
        <v>78</v>
      </c>
      <c r="G54" s="99">
        <v>99.88</v>
      </c>
      <c r="H54" s="100">
        <v>377600</v>
      </c>
      <c r="I54" s="101"/>
      <c r="J54" s="102">
        <f t="shared" si="0"/>
        <v>77.906399999999991</v>
      </c>
      <c r="K54" s="102">
        <v>77.906399999999991</v>
      </c>
      <c r="L54" s="73"/>
      <c r="M54" s="73"/>
      <c r="N54" s="73"/>
      <c r="O54" s="73"/>
      <c r="P54" s="10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c r="EN54" s="73"/>
      <c r="EO54" s="73"/>
      <c r="EP54" s="73"/>
      <c r="EQ54" s="73"/>
      <c r="ER54" s="73"/>
      <c r="ES54" s="73"/>
      <c r="ET54" s="73"/>
      <c r="EU54" s="73"/>
      <c r="EV54" s="73"/>
      <c r="EW54" s="73"/>
      <c r="EX54" s="73"/>
      <c r="EY54" s="73"/>
      <c r="EZ54" s="73"/>
      <c r="FA54" s="73"/>
      <c r="FB54" s="73"/>
      <c r="FC54" s="73"/>
      <c r="FD54" s="73"/>
      <c r="FE54" s="73"/>
      <c r="FF54" s="73"/>
      <c r="FG54" s="73"/>
      <c r="FH54" s="73"/>
      <c r="FI54" s="73"/>
      <c r="FJ54" s="73"/>
      <c r="FK54" s="73"/>
      <c r="FL54" s="73"/>
      <c r="FM54" s="73"/>
      <c r="FN54" s="73"/>
      <c r="FO54" s="73"/>
      <c r="FP54" s="73"/>
      <c r="FQ54" s="73"/>
      <c r="FR54" s="73"/>
      <c r="FS54" s="73"/>
      <c r="FT54" s="73"/>
      <c r="FU54" s="73"/>
      <c r="FV54" s="73"/>
      <c r="FW54" s="73"/>
      <c r="FX54" s="73"/>
      <c r="FY54" s="73"/>
      <c r="FZ54" s="73"/>
      <c r="GA54" s="73"/>
      <c r="GB54" s="73"/>
      <c r="GC54" s="73"/>
      <c r="GD54" s="73"/>
      <c r="GE54" s="73"/>
      <c r="GF54" s="73"/>
      <c r="GG54" s="73"/>
      <c r="GH54" s="73"/>
      <c r="GI54" s="73"/>
      <c r="GJ54" s="73"/>
      <c r="GK54" s="73"/>
      <c r="GL54" s="73"/>
      <c r="GM54" s="73"/>
      <c r="GN54" s="73"/>
      <c r="GO54" s="73"/>
      <c r="GP54" s="73"/>
      <c r="GQ54" s="73"/>
      <c r="GR54" s="73"/>
      <c r="GS54" s="73"/>
      <c r="GT54" s="73"/>
      <c r="GU54" s="73"/>
      <c r="GV54" s="73"/>
      <c r="GW54" s="73"/>
      <c r="GX54" s="73"/>
      <c r="GY54" s="73"/>
      <c r="GZ54" s="73"/>
      <c r="HA54" s="73"/>
      <c r="HB54" s="73"/>
      <c r="HC54" s="73"/>
      <c r="HD54" s="73"/>
      <c r="HE54" s="73"/>
      <c r="HF54" s="73"/>
      <c r="HG54" s="73"/>
      <c r="HH54" s="73"/>
      <c r="HI54" s="73"/>
      <c r="HJ54" s="73"/>
      <c r="HK54" s="73"/>
      <c r="HL54" s="73"/>
      <c r="HM54" s="73"/>
      <c r="HN54" s="73"/>
      <c r="HO54" s="73"/>
      <c r="HP54" s="73"/>
      <c r="HQ54" s="73"/>
      <c r="HR54" s="73"/>
      <c r="HS54" s="73"/>
      <c r="HT54" s="73"/>
      <c r="HU54" s="73"/>
      <c r="HV54" s="73"/>
      <c r="HW54" s="73"/>
      <c r="HX54" s="73"/>
      <c r="HY54" s="73"/>
      <c r="HZ54" s="73"/>
      <c r="IA54" s="73"/>
      <c r="IB54" s="73"/>
      <c r="IC54" s="73"/>
      <c r="ID54" s="73"/>
      <c r="IE54" s="73"/>
      <c r="IF54" s="73"/>
      <c r="IG54" s="73"/>
      <c r="IH54" s="73"/>
      <c r="II54" s="73"/>
      <c r="IJ54" s="73"/>
      <c r="IK54" s="73"/>
      <c r="IL54" s="73"/>
      <c r="IM54" s="73"/>
      <c r="IN54" s="73"/>
      <c r="IO54" s="73"/>
      <c r="IP54" s="73"/>
      <c r="IQ54" s="73"/>
      <c r="IR54" s="73"/>
      <c r="IS54" s="73"/>
    </row>
    <row r="55" spans="1:253" x14ac:dyDescent="0.2">
      <c r="A55" s="116" t="s">
        <v>182</v>
      </c>
      <c r="B55" s="61">
        <v>1</v>
      </c>
      <c r="C55" s="116" t="s">
        <v>31</v>
      </c>
      <c r="D55" s="185" t="s">
        <v>302</v>
      </c>
      <c r="E55" s="94">
        <v>5.73</v>
      </c>
      <c r="F55" s="117">
        <v>69</v>
      </c>
      <c r="G55" s="117">
        <v>98</v>
      </c>
      <c r="H55" s="51">
        <v>450000</v>
      </c>
      <c r="I55" s="165"/>
      <c r="J55" s="64">
        <f t="shared" si="0"/>
        <v>67.62</v>
      </c>
      <c r="K55" s="64">
        <v>67.62</v>
      </c>
      <c r="M55" s="61" t="s">
        <v>181</v>
      </c>
      <c r="P55" s="96"/>
    </row>
    <row r="56" spans="1:253" x14ac:dyDescent="0.2">
      <c r="A56" s="116" t="s">
        <v>183</v>
      </c>
      <c r="B56" s="118">
        <v>1</v>
      </c>
      <c r="C56" s="116" t="s">
        <v>509</v>
      </c>
      <c r="D56" s="185" t="s">
        <v>508</v>
      </c>
      <c r="E56" s="119">
        <v>5.0199999999999996</v>
      </c>
      <c r="F56" s="117">
        <v>94</v>
      </c>
      <c r="G56" s="117">
        <v>99.57</v>
      </c>
      <c r="H56" s="120">
        <v>141000</v>
      </c>
      <c r="J56" s="64">
        <f t="shared" si="0"/>
        <v>93.595799999999997</v>
      </c>
      <c r="K56" s="64">
        <v>91.322324999999992</v>
      </c>
      <c r="M56" s="61" t="s">
        <v>161</v>
      </c>
      <c r="N56" s="61" t="s">
        <v>163</v>
      </c>
      <c r="O56" s="61" t="s">
        <v>162</v>
      </c>
      <c r="P56" s="96" t="s">
        <v>392</v>
      </c>
      <c r="Q56" s="61" t="s">
        <v>455</v>
      </c>
    </row>
    <row r="57" spans="1:253" x14ac:dyDescent="0.2">
      <c r="A57" s="116" t="s">
        <v>89</v>
      </c>
      <c r="B57" s="118">
        <v>1</v>
      </c>
      <c r="C57" s="116" t="s">
        <v>90</v>
      </c>
      <c r="D57" s="185" t="s">
        <v>304</v>
      </c>
      <c r="E57" s="119">
        <v>22.23</v>
      </c>
      <c r="F57" s="117">
        <v>67</v>
      </c>
      <c r="G57" s="117">
        <v>90.53</v>
      </c>
      <c r="H57" s="120">
        <v>520000</v>
      </c>
      <c r="J57" s="64">
        <f t="shared" si="0"/>
        <v>60.655100000000004</v>
      </c>
      <c r="K57" s="64">
        <v>60.655100000000004</v>
      </c>
      <c r="P57" s="96"/>
    </row>
    <row r="58" spans="1:253" s="121" customFormat="1" x14ac:dyDescent="0.2">
      <c r="A58" s="61" t="s">
        <v>184</v>
      </c>
      <c r="B58" s="61">
        <v>1</v>
      </c>
      <c r="C58" s="61" t="s">
        <v>511</v>
      </c>
      <c r="D58" s="185" t="s">
        <v>510</v>
      </c>
      <c r="E58" s="62">
        <v>3.21</v>
      </c>
      <c r="F58" s="50">
        <v>92</v>
      </c>
      <c r="G58" s="50">
        <v>98.53</v>
      </c>
      <c r="H58" s="51">
        <v>88000</v>
      </c>
      <c r="I58" s="95"/>
      <c r="J58" s="64">
        <f t="shared" si="0"/>
        <v>90.647599999999997</v>
      </c>
      <c r="K58" s="64">
        <v>92.130400000000009</v>
      </c>
      <c r="L58" s="61"/>
      <c r="M58" s="61" t="s">
        <v>164</v>
      </c>
      <c r="N58" s="61" t="s">
        <v>165</v>
      </c>
      <c r="O58" s="61"/>
      <c r="P58" s="96"/>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c r="DT58" s="61"/>
      <c r="DU58" s="61"/>
      <c r="DV58" s="61"/>
      <c r="DW58" s="61"/>
      <c r="DX58" s="61"/>
      <c r="DY58" s="61"/>
      <c r="DZ58" s="61"/>
      <c r="EA58" s="61"/>
      <c r="EB58" s="61"/>
      <c r="EC58" s="61"/>
      <c r="ED58" s="61"/>
      <c r="EE58" s="61"/>
      <c r="EF58" s="61"/>
      <c r="EG58" s="61"/>
      <c r="EH58" s="61"/>
      <c r="EI58" s="61"/>
      <c r="EJ58" s="61"/>
      <c r="EK58" s="61"/>
      <c r="EL58" s="61"/>
      <c r="EM58" s="61"/>
      <c r="EN58" s="61"/>
      <c r="EO58" s="61"/>
      <c r="EP58" s="61"/>
      <c r="EQ58" s="61"/>
      <c r="ER58" s="61"/>
      <c r="ES58" s="61"/>
      <c r="ET58" s="61"/>
      <c r="EU58" s="61"/>
      <c r="EV58" s="61"/>
      <c r="EW58" s="61"/>
      <c r="EX58" s="61"/>
      <c r="EY58" s="61"/>
      <c r="EZ58" s="61"/>
      <c r="FA58" s="61"/>
      <c r="FB58" s="61"/>
      <c r="FC58" s="61"/>
      <c r="FD58" s="61"/>
      <c r="FE58" s="61"/>
      <c r="FF58" s="61"/>
      <c r="FG58" s="61"/>
      <c r="FH58" s="61"/>
      <c r="FI58" s="61"/>
      <c r="FJ58" s="61"/>
      <c r="FK58" s="61"/>
      <c r="FL58" s="61"/>
      <c r="FM58" s="61"/>
      <c r="FN58" s="61"/>
      <c r="FO58" s="61"/>
      <c r="FP58" s="61"/>
      <c r="FQ58" s="61"/>
      <c r="FR58" s="61"/>
      <c r="FS58" s="61"/>
      <c r="FT58" s="61"/>
      <c r="FU58" s="61"/>
      <c r="FV58" s="61"/>
      <c r="FW58" s="61"/>
      <c r="FX58" s="61"/>
      <c r="FY58" s="61"/>
      <c r="FZ58" s="61"/>
      <c r="GA58" s="61"/>
      <c r="GB58" s="61"/>
      <c r="GC58" s="61"/>
      <c r="GD58" s="61"/>
      <c r="GE58" s="61"/>
      <c r="GF58" s="61"/>
      <c r="GG58" s="61"/>
      <c r="GH58" s="61"/>
      <c r="GI58" s="61"/>
      <c r="GJ58" s="61"/>
      <c r="GK58" s="61"/>
      <c r="GL58" s="61"/>
      <c r="GM58" s="61"/>
      <c r="GN58" s="61"/>
      <c r="GO58" s="61"/>
      <c r="GP58" s="61"/>
      <c r="GQ58" s="61"/>
      <c r="GR58" s="61"/>
      <c r="GS58" s="61"/>
      <c r="GT58" s="61"/>
      <c r="GU58" s="61"/>
      <c r="GV58" s="61"/>
      <c r="GW58" s="61"/>
      <c r="GX58" s="61"/>
      <c r="GY58" s="61"/>
      <c r="GZ58" s="61"/>
      <c r="HA58" s="61"/>
      <c r="HB58" s="61"/>
      <c r="HC58" s="61"/>
      <c r="HD58" s="61"/>
      <c r="HE58" s="61"/>
      <c r="HF58" s="61"/>
      <c r="HG58" s="61"/>
      <c r="HH58" s="61"/>
      <c r="HI58" s="61"/>
      <c r="HJ58" s="61"/>
      <c r="HK58" s="61"/>
      <c r="HL58" s="61"/>
      <c r="HM58" s="61"/>
      <c r="HN58" s="61"/>
      <c r="HO58" s="61"/>
      <c r="HP58" s="61"/>
      <c r="HQ58" s="61"/>
      <c r="HR58" s="61"/>
      <c r="HS58" s="61"/>
      <c r="HT58" s="61"/>
      <c r="HU58" s="61"/>
      <c r="HV58" s="61"/>
      <c r="HW58" s="61"/>
      <c r="HX58" s="61"/>
      <c r="HY58" s="61"/>
      <c r="HZ58" s="61"/>
      <c r="IA58" s="61"/>
      <c r="IB58" s="61"/>
      <c r="IC58" s="61"/>
      <c r="ID58" s="61"/>
      <c r="IE58" s="61"/>
      <c r="IF58" s="61"/>
      <c r="IG58" s="61"/>
      <c r="IH58" s="61"/>
      <c r="II58" s="61"/>
      <c r="IJ58" s="61"/>
      <c r="IK58" s="61"/>
      <c r="IL58" s="61"/>
      <c r="IM58" s="61"/>
      <c r="IN58" s="61"/>
      <c r="IO58" s="61"/>
      <c r="IP58" s="61"/>
      <c r="IQ58" s="61"/>
      <c r="IR58" s="61"/>
      <c r="IS58" s="61"/>
    </row>
    <row r="59" spans="1:253" s="121" customFormat="1" x14ac:dyDescent="0.2">
      <c r="A59" s="150" t="s">
        <v>422</v>
      </c>
      <c r="B59" s="61">
        <v>1</v>
      </c>
      <c r="C59" s="61" t="s">
        <v>423</v>
      </c>
      <c r="D59" s="185" t="s">
        <v>424</v>
      </c>
      <c r="E59" s="151">
        <v>25.3</v>
      </c>
      <c r="F59" s="50">
        <v>73</v>
      </c>
      <c r="G59" s="50">
        <v>94</v>
      </c>
      <c r="H59" s="51">
        <v>225000</v>
      </c>
      <c r="I59" s="95"/>
      <c r="J59" s="64">
        <f t="shared" si="0"/>
        <v>68.62</v>
      </c>
      <c r="K59" s="64">
        <v>68.819999999999993</v>
      </c>
      <c r="L59" s="61"/>
      <c r="M59" s="61"/>
      <c r="N59" s="61"/>
      <c r="O59" s="61"/>
      <c r="P59" s="96"/>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c r="DU59" s="61"/>
      <c r="DV59" s="61"/>
      <c r="DW59" s="61"/>
      <c r="DX59" s="61"/>
      <c r="DY59" s="61"/>
      <c r="DZ59" s="61"/>
      <c r="EA59" s="61"/>
      <c r="EB59" s="61"/>
      <c r="EC59" s="61"/>
      <c r="ED59" s="61"/>
      <c r="EE59" s="61"/>
      <c r="EF59" s="61"/>
      <c r="EG59" s="61"/>
      <c r="EH59" s="61"/>
      <c r="EI59" s="61"/>
      <c r="EJ59" s="61"/>
      <c r="EK59" s="61"/>
      <c r="EL59" s="61"/>
      <c r="EM59" s="61"/>
      <c r="EN59" s="61"/>
      <c r="EO59" s="61"/>
      <c r="EP59" s="61"/>
      <c r="EQ59" s="61"/>
      <c r="ER59" s="61"/>
      <c r="ES59" s="61"/>
      <c r="ET59" s="61"/>
      <c r="EU59" s="61"/>
      <c r="EV59" s="61"/>
      <c r="EW59" s="61"/>
      <c r="EX59" s="61"/>
      <c r="EY59" s="61"/>
      <c r="EZ59" s="61"/>
      <c r="FA59" s="61"/>
      <c r="FB59" s="61"/>
      <c r="FC59" s="61"/>
      <c r="FD59" s="61"/>
      <c r="FE59" s="61"/>
      <c r="FF59" s="61"/>
      <c r="FG59" s="61"/>
      <c r="FH59" s="61"/>
      <c r="FI59" s="61"/>
      <c r="FJ59" s="61"/>
      <c r="FK59" s="61"/>
      <c r="FL59" s="61"/>
      <c r="FM59" s="61"/>
      <c r="FN59" s="61"/>
      <c r="FO59" s="61"/>
      <c r="FP59" s="61"/>
      <c r="FQ59" s="61"/>
      <c r="FR59" s="61"/>
      <c r="FS59" s="61"/>
      <c r="FT59" s="61"/>
      <c r="FU59" s="61"/>
      <c r="FV59" s="61"/>
      <c r="FW59" s="61"/>
      <c r="FX59" s="61"/>
      <c r="FY59" s="61"/>
      <c r="FZ59" s="61"/>
      <c r="GA59" s="61"/>
      <c r="GB59" s="61"/>
      <c r="GC59" s="61"/>
      <c r="GD59" s="61"/>
      <c r="GE59" s="61"/>
      <c r="GF59" s="61"/>
      <c r="GG59" s="61"/>
      <c r="GH59" s="61"/>
      <c r="GI59" s="61"/>
      <c r="GJ59" s="61"/>
      <c r="GK59" s="61"/>
      <c r="GL59" s="61"/>
      <c r="GM59" s="61"/>
      <c r="GN59" s="61"/>
      <c r="GO59" s="61"/>
      <c r="GP59" s="61"/>
      <c r="GQ59" s="61"/>
      <c r="GR59" s="61"/>
      <c r="GS59" s="61"/>
      <c r="GT59" s="61"/>
      <c r="GU59" s="61"/>
      <c r="GV59" s="61"/>
      <c r="GW59" s="61"/>
      <c r="GX59" s="61"/>
      <c r="GY59" s="61"/>
      <c r="GZ59" s="61"/>
      <c r="HA59" s="61"/>
      <c r="HB59" s="61"/>
      <c r="HC59" s="61"/>
      <c r="HD59" s="61"/>
      <c r="HE59" s="61"/>
      <c r="HF59" s="61"/>
      <c r="HG59" s="61"/>
      <c r="HH59" s="61"/>
      <c r="HI59" s="61"/>
      <c r="HJ59" s="61"/>
      <c r="HK59" s="61"/>
      <c r="HL59" s="61"/>
      <c r="HM59" s="61"/>
      <c r="HN59" s="61"/>
      <c r="HO59" s="61"/>
      <c r="HP59" s="61"/>
      <c r="HQ59" s="61"/>
      <c r="HR59" s="61"/>
      <c r="HS59" s="61"/>
      <c r="HT59" s="61"/>
      <c r="HU59" s="61"/>
      <c r="HV59" s="61"/>
      <c r="HW59" s="61"/>
      <c r="HX59" s="61"/>
      <c r="HY59" s="61"/>
      <c r="HZ59" s="61"/>
      <c r="IA59" s="61"/>
      <c r="IB59" s="61"/>
      <c r="IC59" s="61"/>
      <c r="ID59" s="61"/>
      <c r="IE59" s="61"/>
      <c r="IF59" s="61"/>
      <c r="IG59" s="61"/>
      <c r="IH59" s="61"/>
      <c r="II59" s="61"/>
      <c r="IJ59" s="61"/>
      <c r="IK59" s="61"/>
      <c r="IL59" s="61"/>
      <c r="IM59" s="61"/>
      <c r="IN59" s="61"/>
      <c r="IO59" s="61"/>
      <c r="IP59" s="61"/>
      <c r="IQ59" s="61"/>
      <c r="IR59" s="61"/>
      <c r="IS59" s="61"/>
    </row>
    <row r="60" spans="1:253" s="74" customFormat="1" x14ac:dyDescent="0.2">
      <c r="A60" s="121" t="s">
        <v>404</v>
      </c>
      <c r="B60" s="121">
        <v>2</v>
      </c>
      <c r="C60" s="121" t="s">
        <v>18</v>
      </c>
      <c r="D60" s="186" t="s">
        <v>287</v>
      </c>
      <c r="E60" s="122">
        <v>13.84</v>
      </c>
      <c r="F60" s="123">
        <v>96</v>
      </c>
      <c r="G60" s="123">
        <v>98.57</v>
      </c>
      <c r="H60" s="124">
        <v>170000</v>
      </c>
      <c r="I60" s="125"/>
      <c r="J60" s="126">
        <f t="shared" si="0"/>
        <v>94.627199999999988</v>
      </c>
      <c r="K60" s="126">
        <v>94.63</v>
      </c>
      <c r="L60" s="121"/>
      <c r="M60" s="121" t="s">
        <v>150</v>
      </c>
      <c r="N60" s="121"/>
      <c r="O60" s="121"/>
      <c r="P60" s="127"/>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c r="AY60" s="121"/>
      <c r="AZ60" s="121"/>
      <c r="BA60" s="121"/>
      <c r="BB60" s="121"/>
      <c r="BC60" s="121"/>
      <c r="BD60" s="121"/>
      <c r="BE60" s="121"/>
      <c r="BF60" s="121"/>
      <c r="BG60" s="121"/>
      <c r="BH60" s="121"/>
      <c r="BI60" s="121"/>
      <c r="BJ60" s="121"/>
      <c r="BK60" s="121"/>
      <c r="BL60" s="121"/>
      <c r="BM60" s="121"/>
      <c r="BN60" s="121"/>
      <c r="BO60" s="121"/>
      <c r="BP60" s="121"/>
      <c r="BQ60" s="121"/>
      <c r="BR60" s="121"/>
      <c r="BS60" s="121"/>
      <c r="BT60" s="121"/>
      <c r="BU60" s="121"/>
      <c r="BV60" s="121"/>
      <c r="BW60" s="121"/>
      <c r="BX60" s="121"/>
      <c r="BY60" s="121"/>
      <c r="BZ60" s="121"/>
      <c r="CA60" s="121"/>
      <c r="CB60" s="121"/>
      <c r="CC60" s="121"/>
      <c r="CD60" s="121"/>
      <c r="CE60" s="121"/>
      <c r="CF60" s="121"/>
      <c r="CG60" s="121"/>
      <c r="CH60" s="121"/>
      <c r="CI60" s="121"/>
      <c r="CJ60" s="121"/>
      <c r="CK60" s="121"/>
      <c r="CL60" s="121"/>
      <c r="CM60" s="121"/>
      <c r="CN60" s="121"/>
      <c r="CO60" s="121"/>
      <c r="CP60" s="121"/>
      <c r="CQ60" s="121"/>
      <c r="CR60" s="121"/>
      <c r="CS60" s="121"/>
      <c r="CT60" s="121"/>
      <c r="CU60" s="121"/>
      <c r="CV60" s="121"/>
      <c r="CW60" s="121"/>
      <c r="CX60" s="121"/>
      <c r="CY60" s="121"/>
      <c r="CZ60" s="121"/>
      <c r="DA60" s="121"/>
      <c r="DB60" s="121"/>
      <c r="DC60" s="121"/>
      <c r="DD60" s="121"/>
      <c r="DE60" s="121"/>
      <c r="DF60" s="121"/>
      <c r="DG60" s="121"/>
      <c r="DH60" s="121"/>
      <c r="DI60" s="121"/>
      <c r="DJ60" s="121"/>
      <c r="DK60" s="121"/>
      <c r="DL60" s="121"/>
      <c r="DM60" s="121"/>
      <c r="DN60" s="121"/>
      <c r="DO60" s="121"/>
      <c r="DP60" s="121"/>
      <c r="DQ60" s="121"/>
      <c r="DR60" s="121"/>
      <c r="DS60" s="121"/>
      <c r="DT60" s="121"/>
      <c r="DU60" s="121"/>
      <c r="DV60" s="121"/>
      <c r="DW60" s="121"/>
      <c r="DX60" s="121"/>
      <c r="DY60" s="121"/>
      <c r="DZ60" s="121"/>
      <c r="EA60" s="121"/>
      <c r="EB60" s="121"/>
      <c r="EC60" s="121"/>
      <c r="ED60" s="121"/>
      <c r="EE60" s="121"/>
      <c r="EF60" s="121"/>
      <c r="EG60" s="121"/>
      <c r="EH60" s="121"/>
      <c r="EI60" s="121"/>
      <c r="EJ60" s="121"/>
      <c r="EK60" s="121"/>
      <c r="EL60" s="121"/>
      <c r="EM60" s="121"/>
      <c r="EN60" s="121"/>
      <c r="EO60" s="121"/>
      <c r="EP60" s="121"/>
      <c r="EQ60" s="121"/>
      <c r="ER60" s="121"/>
      <c r="ES60" s="121"/>
      <c r="ET60" s="121"/>
      <c r="EU60" s="121"/>
      <c r="EV60" s="121"/>
      <c r="EW60" s="121"/>
      <c r="EX60" s="121"/>
      <c r="EY60" s="121"/>
      <c r="EZ60" s="121"/>
      <c r="FA60" s="121"/>
      <c r="FB60" s="121"/>
      <c r="FC60" s="121"/>
      <c r="FD60" s="121"/>
      <c r="FE60" s="121"/>
      <c r="FF60" s="121"/>
      <c r="FG60" s="121"/>
      <c r="FH60" s="121"/>
      <c r="FI60" s="121"/>
      <c r="FJ60" s="121"/>
      <c r="FK60" s="121"/>
      <c r="FL60" s="121"/>
      <c r="FM60" s="121"/>
      <c r="FN60" s="121"/>
      <c r="FO60" s="121"/>
      <c r="FP60" s="121"/>
      <c r="FQ60" s="121"/>
      <c r="FR60" s="121"/>
      <c r="FS60" s="121"/>
      <c r="FT60" s="121"/>
      <c r="FU60" s="121"/>
      <c r="FV60" s="121"/>
      <c r="FW60" s="121"/>
      <c r="FX60" s="121"/>
      <c r="FY60" s="121"/>
      <c r="FZ60" s="121"/>
      <c r="GA60" s="121"/>
      <c r="GB60" s="121"/>
      <c r="GC60" s="121"/>
      <c r="GD60" s="121"/>
      <c r="GE60" s="121"/>
      <c r="GF60" s="121"/>
      <c r="GG60" s="121"/>
      <c r="GH60" s="121"/>
      <c r="GI60" s="121"/>
      <c r="GJ60" s="121"/>
      <c r="GK60" s="121"/>
      <c r="GL60" s="121"/>
      <c r="GM60" s="121"/>
      <c r="GN60" s="121"/>
      <c r="GO60" s="121"/>
      <c r="GP60" s="121"/>
      <c r="GQ60" s="121"/>
      <c r="GR60" s="121"/>
      <c r="GS60" s="121"/>
      <c r="GT60" s="121"/>
      <c r="GU60" s="121"/>
      <c r="GV60" s="121"/>
      <c r="GW60" s="121"/>
      <c r="GX60" s="121"/>
      <c r="GY60" s="121"/>
      <c r="GZ60" s="121"/>
      <c r="HA60" s="121"/>
      <c r="HB60" s="121"/>
      <c r="HC60" s="121"/>
      <c r="HD60" s="121"/>
      <c r="HE60" s="121"/>
      <c r="HF60" s="121"/>
      <c r="HG60" s="121"/>
      <c r="HH60" s="121"/>
      <c r="HI60" s="121"/>
      <c r="HJ60" s="121"/>
      <c r="HK60" s="121"/>
      <c r="HL60" s="121"/>
      <c r="HM60" s="121"/>
      <c r="HN60" s="121"/>
      <c r="HO60" s="121"/>
      <c r="HP60" s="121"/>
      <c r="HQ60" s="121"/>
      <c r="HR60" s="121"/>
      <c r="HS60" s="121"/>
      <c r="HT60" s="121"/>
      <c r="HU60" s="121"/>
      <c r="HV60" s="121"/>
      <c r="HW60" s="121"/>
      <c r="HX60" s="121"/>
      <c r="HY60" s="121"/>
      <c r="HZ60" s="121"/>
      <c r="IA60" s="121"/>
      <c r="IB60" s="121"/>
      <c r="IC60" s="121"/>
      <c r="ID60" s="121"/>
      <c r="IE60" s="121"/>
      <c r="IF60" s="121"/>
      <c r="IG60" s="121"/>
      <c r="IH60" s="121"/>
      <c r="II60" s="121"/>
      <c r="IJ60" s="121"/>
      <c r="IK60" s="121"/>
      <c r="IL60" s="121"/>
      <c r="IM60" s="121"/>
      <c r="IN60" s="121"/>
      <c r="IO60" s="121"/>
      <c r="IP60" s="121"/>
      <c r="IQ60" s="121"/>
      <c r="IR60" s="121"/>
      <c r="IS60" s="121"/>
    </row>
    <row r="61" spans="1:253" x14ac:dyDescent="0.2">
      <c r="A61" s="74" t="s">
        <v>32</v>
      </c>
      <c r="B61" s="74">
        <v>3</v>
      </c>
      <c r="C61" s="74" t="s">
        <v>33</v>
      </c>
      <c r="D61" s="184" t="s">
        <v>305</v>
      </c>
      <c r="E61" s="106">
        <v>8.7200000000000006</v>
      </c>
      <c r="F61" s="168">
        <v>70</v>
      </c>
      <c r="G61" s="107">
        <v>41.29</v>
      </c>
      <c r="H61" s="108">
        <v>782000</v>
      </c>
      <c r="I61" s="109"/>
      <c r="J61" s="74">
        <f t="shared" si="0"/>
        <v>28.902999999999999</v>
      </c>
      <c r="K61" s="74">
        <v>20</v>
      </c>
      <c r="L61" s="74"/>
      <c r="M61" s="74"/>
      <c r="N61" s="74"/>
      <c r="O61" s="74"/>
      <c r="P61" s="111"/>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c r="EO61" s="74"/>
      <c r="EP61" s="74"/>
      <c r="EQ61" s="74"/>
      <c r="ER61" s="74"/>
      <c r="ES61" s="74"/>
      <c r="ET61" s="74"/>
      <c r="EU61" s="74"/>
      <c r="EV61" s="74"/>
      <c r="EW61" s="74"/>
      <c r="EX61" s="74"/>
      <c r="EY61" s="74"/>
      <c r="EZ61" s="74"/>
      <c r="FA61" s="74"/>
      <c r="FB61" s="74"/>
      <c r="FC61" s="74"/>
      <c r="FD61" s="74"/>
      <c r="FE61" s="74"/>
      <c r="FF61" s="74"/>
      <c r="FG61" s="74"/>
      <c r="FH61" s="74"/>
      <c r="FI61" s="74"/>
      <c r="FJ61" s="74"/>
      <c r="FK61" s="74"/>
      <c r="FL61" s="74"/>
      <c r="FM61" s="74"/>
      <c r="FN61" s="74"/>
      <c r="FO61" s="74"/>
      <c r="FP61" s="74"/>
      <c r="FQ61" s="74"/>
      <c r="FR61" s="74"/>
      <c r="FS61" s="74"/>
      <c r="FT61" s="74"/>
      <c r="FU61" s="74"/>
      <c r="FV61" s="74"/>
      <c r="FW61" s="74"/>
      <c r="FX61" s="74"/>
      <c r="FY61" s="74"/>
      <c r="FZ61" s="74"/>
      <c r="GA61" s="74"/>
      <c r="GB61" s="74"/>
      <c r="GC61" s="74"/>
      <c r="GD61" s="74"/>
      <c r="GE61" s="74"/>
      <c r="GF61" s="74"/>
      <c r="GG61" s="74"/>
      <c r="GH61" s="74"/>
      <c r="GI61" s="74"/>
      <c r="GJ61" s="74"/>
      <c r="GK61" s="74"/>
      <c r="GL61" s="74"/>
      <c r="GM61" s="74"/>
      <c r="GN61" s="74"/>
      <c r="GO61" s="74"/>
      <c r="GP61" s="74"/>
      <c r="GQ61" s="74"/>
      <c r="GR61" s="74"/>
      <c r="GS61" s="74"/>
      <c r="GT61" s="74"/>
      <c r="GU61" s="74"/>
      <c r="GV61" s="74"/>
      <c r="GW61" s="74"/>
      <c r="GX61" s="74"/>
      <c r="GY61" s="74"/>
      <c r="GZ61" s="74"/>
      <c r="HA61" s="74"/>
      <c r="HB61" s="74"/>
      <c r="HC61" s="74"/>
      <c r="HD61" s="74"/>
      <c r="HE61" s="74"/>
      <c r="HF61" s="74"/>
      <c r="HG61" s="74"/>
      <c r="HH61" s="74"/>
      <c r="HI61" s="74"/>
      <c r="HJ61" s="74"/>
      <c r="HK61" s="74"/>
      <c r="HL61" s="74"/>
      <c r="HM61" s="74"/>
      <c r="HN61" s="74"/>
      <c r="HO61" s="74"/>
      <c r="HP61" s="74"/>
      <c r="HQ61" s="74"/>
      <c r="HR61" s="74"/>
      <c r="HS61" s="74"/>
      <c r="HT61" s="74"/>
      <c r="HU61" s="74"/>
      <c r="HV61" s="74"/>
      <c r="HW61" s="74"/>
      <c r="HX61" s="74"/>
      <c r="HY61" s="74"/>
      <c r="HZ61" s="74"/>
      <c r="IA61" s="74"/>
      <c r="IB61" s="74"/>
      <c r="IC61" s="74"/>
      <c r="ID61" s="74"/>
      <c r="IE61" s="74"/>
      <c r="IF61" s="74"/>
      <c r="IG61" s="74"/>
      <c r="IH61" s="74"/>
      <c r="II61" s="74"/>
      <c r="IJ61" s="74"/>
      <c r="IK61" s="74"/>
      <c r="IL61" s="74"/>
      <c r="IM61" s="74"/>
      <c r="IN61" s="74"/>
      <c r="IO61" s="74"/>
      <c r="IP61" s="74"/>
      <c r="IQ61" s="74"/>
      <c r="IR61" s="74"/>
      <c r="IS61" s="74"/>
    </row>
    <row r="62" spans="1:253" x14ac:dyDescent="0.2">
      <c r="A62" s="61" t="s">
        <v>185</v>
      </c>
      <c r="B62" s="61">
        <v>1</v>
      </c>
      <c r="C62" s="61" t="s">
        <v>34</v>
      </c>
      <c r="D62" s="176" t="s">
        <v>306</v>
      </c>
      <c r="E62" s="62">
        <v>3.94</v>
      </c>
      <c r="F62" s="50">
        <v>95</v>
      </c>
      <c r="G62" s="50">
        <v>98.55</v>
      </c>
      <c r="H62" s="51">
        <v>89812</v>
      </c>
      <c r="J62" s="64">
        <f t="shared" si="0"/>
        <v>93.622500000000002</v>
      </c>
      <c r="K62" s="64">
        <v>93.959750000000014</v>
      </c>
      <c r="M62" s="61" t="s">
        <v>456</v>
      </c>
      <c r="N62" s="61" t="s">
        <v>186</v>
      </c>
      <c r="P62" s="96"/>
    </row>
    <row r="63" spans="1:253" s="73" customFormat="1" x14ac:dyDescent="0.2">
      <c r="A63" s="61" t="s">
        <v>35</v>
      </c>
      <c r="B63" s="61">
        <v>1</v>
      </c>
      <c r="C63" s="61" t="s">
        <v>536</v>
      </c>
      <c r="D63" s="176" t="s">
        <v>405</v>
      </c>
      <c r="E63" s="62">
        <v>5.6</v>
      </c>
      <c r="F63" s="50">
        <v>78</v>
      </c>
      <c r="G63" s="50">
        <v>95.98</v>
      </c>
      <c r="H63" s="51">
        <v>900000</v>
      </c>
      <c r="I63" s="95"/>
      <c r="J63" s="64">
        <f t="shared" si="0"/>
        <v>74.864400000000003</v>
      </c>
      <c r="K63" s="64">
        <v>74.864400000000003</v>
      </c>
      <c r="L63" s="61"/>
      <c r="M63" s="61"/>
      <c r="N63" s="61"/>
      <c r="O63" s="61"/>
      <c r="P63" s="96"/>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c r="EE63" s="61"/>
      <c r="EF63" s="61"/>
      <c r="EG63" s="61"/>
      <c r="EH63" s="61"/>
      <c r="EI63" s="61"/>
      <c r="EJ63" s="61"/>
      <c r="EK63" s="61"/>
      <c r="EL63" s="61"/>
      <c r="EM63" s="61"/>
      <c r="EN63" s="61"/>
      <c r="EO63" s="61"/>
      <c r="EP63" s="61"/>
      <c r="EQ63" s="61"/>
      <c r="ER63" s="61"/>
      <c r="ES63" s="61"/>
      <c r="ET63" s="61"/>
      <c r="EU63" s="61"/>
      <c r="EV63" s="61"/>
      <c r="EW63" s="61"/>
      <c r="EX63" s="61"/>
      <c r="EY63" s="61"/>
      <c r="EZ63" s="61"/>
      <c r="FA63" s="61"/>
      <c r="FB63" s="61"/>
      <c r="FC63" s="61"/>
      <c r="FD63" s="61"/>
      <c r="FE63" s="61"/>
      <c r="FF63" s="61"/>
      <c r="FG63" s="61"/>
      <c r="FH63" s="61"/>
      <c r="FI63" s="61"/>
      <c r="FJ63" s="61"/>
      <c r="FK63" s="61"/>
      <c r="FL63" s="61"/>
      <c r="FM63" s="61"/>
      <c r="FN63" s="61"/>
      <c r="FO63" s="61"/>
      <c r="FP63" s="61"/>
      <c r="FQ63" s="61"/>
      <c r="FR63" s="61"/>
      <c r="FS63" s="61"/>
      <c r="FT63" s="61"/>
      <c r="FU63" s="61"/>
      <c r="FV63" s="61"/>
      <c r="FW63" s="61"/>
      <c r="FX63" s="61"/>
      <c r="FY63" s="61"/>
      <c r="FZ63" s="61"/>
      <c r="GA63" s="61"/>
      <c r="GB63" s="61"/>
      <c r="GC63" s="61"/>
      <c r="GD63" s="61"/>
      <c r="GE63" s="61"/>
      <c r="GF63" s="61"/>
      <c r="GG63" s="61"/>
      <c r="GH63" s="61"/>
      <c r="GI63" s="61"/>
      <c r="GJ63" s="61"/>
      <c r="GK63" s="61"/>
      <c r="GL63" s="61"/>
      <c r="GM63" s="61"/>
      <c r="GN63" s="61"/>
      <c r="GO63" s="61"/>
      <c r="GP63" s="61"/>
      <c r="GQ63" s="61"/>
      <c r="GR63" s="61"/>
      <c r="GS63" s="61"/>
      <c r="GT63" s="61"/>
      <c r="GU63" s="61"/>
      <c r="GV63" s="61"/>
      <c r="GW63" s="61"/>
      <c r="GX63" s="61"/>
      <c r="GY63" s="61"/>
      <c r="GZ63" s="61"/>
      <c r="HA63" s="61"/>
      <c r="HB63" s="61"/>
      <c r="HC63" s="61"/>
      <c r="HD63" s="61"/>
      <c r="HE63" s="61"/>
      <c r="HF63" s="61"/>
      <c r="HG63" s="61"/>
      <c r="HH63" s="61"/>
      <c r="HI63" s="61"/>
      <c r="HJ63" s="61"/>
      <c r="HK63" s="61"/>
      <c r="HL63" s="61"/>
      <c r="HM63" s="61"/>
      <c r="HN63" s="61"/>
      <c r="HO63" s="61"/>
      <c r="HP63" s="61"/>
      <c r="HQ63" s="61"/>
      <c r="HR63" s="61"/>
      <c r="HS63" s="61"/>
      <c r="HT63" s="61"/>
      <c r="HU63" s="61"/>
      <c r="HV63" s="61"/>
      <c r="HW63" s="61"/>
      <c r="HX63" s="61"/>
      <c r="HY63" s="61"/>
      <c r="HZ63" s="61"/>
      <c r="IA63" s="61"/>
      <c r="IB63" s="61"/>
      <c r="IC63" s="61"/>
      <c r="ID63" s="61"/>
      <c r="IE63" s="61"/>
      <c r="IF63" s="61"/>
      <c r="IG63" s="61"/>
      <c r="IH63" s="61"/>
      <c r="II63" s="61"/>
      <c r="IJ63" s="61"/>
      <c r="IK63" s="61"/>
      <c r="IL63" s="61"/>
      <c r="IM63" s="61"/>
      <c r="IN63" s="61"/>
      <c r="IO63" s="61"/>
      <c r="IP63" s="61"/>
      <c r="IQ63" s="61"/>
      <c r="IR63" s="61"/>
      <c r="IS63" s="61"/>
    </row>
    <row r="64" spans="1:253" x14ac:dyDescent="0.2">
      <c r="A64" s="73" t="s">
        <v>102</v>
      </c>
      <c r="B64" s="73">
        <v>4</v>
      </c>
      <c r="C64" s="73" t="s">
        <v>103</v>
      </c>
      <c r="D64" s="183" t="s">
        <v>366</v>
      </c>
      <c r="E64" s="104">
        <v>5.8</v>
      </c>
      <c r="F64" s="99">
        <v>85</v>
      </c>
      <c r="G64" s="99">
        <v>98.36</v>
      </c>
      <c r="H64" s="100">
        <v>664900</v>
      </c>
      <c r="I64" s="101"/>
      <c r="J64" s="102">
        <f t="shared" si="0"/>
        <v>83.606000000000009</v>
      </c>
      <c r="K64" s="102">
        <v>83.606000000000009</v>
      </c>
      <c r="L64" s="73"/>
      <c r="M64" s="73"/>
      <c r="N64" s="73"/>
      <c r="O64" s="73"/>
      <c r="P64" s="10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73"/>
      <c r="FE64" s="73"/>
      <c r="FF64" s="73"/>
      <c r="FG64" s="73"/>
      <c r="FH64" s="73"/>
      <c r="FI64" s="73"/>
      <c r="FJ64" s="73"/>
      <c r="FK64" s="73"/>
      <c r="FL64" s="73"/>
      <c r="FM64" s="73"/>
      <c r="FN64" s="73"/>
      <c r="FO64" s="73"/>
      <c r="FP64" s="73"/>
      <c r="FQ64" s="73"/>
      <c r="FR64" s="73"/>
      <c r="FS64" s="73"/>
      <c r="FT64" s="73"/>
      <c r="FU64" s="73"/>
      <c r="FV64" s="73"/>
      <c r="FW64" s="73"/>
      <c r="FX64" s="73"/>
      <c r="FY64" s="73"/>
      <c r="FZ64" s="73"/>
      <c r="GA64" s="73"/>
      <c r="GB64" s="73"/>
      <c r="GC64" s="73"/>
      <c r="GD64" s="73"/>
      <c r="GE64" s="73"/>
      <c r="GF64" s="73"/>
      <c r="GG64" s="73"/>
      <c r="GH64" s="73"/>
      <c r="GI64" s="73"/>
      <c r="GJ64" s="73"/>
      <c r="GK64" s="73"/>
      <c r="GL64" s="73"/>
      <c r="GM64" s="73"/>
      <c r="GN64" s="73"/>
      <c r="GO64" s="73"/>
      <c r="GP64" s="73"/>
      <c r="GQ64" s="73"/>
      <c r="GR64" s="73"/>
      <c r="GS64" s="73"/>
      <c r="GT64" s="73"/>
      <c r="GU64" s="73"/>
      <c r="GV64" s="73"/>
      <c r="GW64" s="73"/>
      <c r="GX64" s="73"/>
      <c r="GY64" s="73"/>
      <c r="GZ64" s="73"/>
      <c r="HA64" s="73"/>
      <c r="HB64" s="73"/>
      <c r="HC64" s="73"/>
      <c r="HD64" s="73"/>
      <c r="HE64" s="73"/>
      <c r="HF64" s="73"/>
      <c r="HG64" s="73"/>
      <c r="HH64" s="73"/>
      <c r="HI64" s="73"/>
      <c r="HJ64" s="73"/>
      <c r="HK64" s="73"/>
      <c r="HL64" s="73"/>
      <c r="HM64" s="73"/>
      <c r="HN64" s="73"/>
      <c r="HO64" s="73"/>
      <c r="HP64" s="73"/>
      <c r="HQ64" s="73"/>
      <c r="HR64" s="73"/>
      <c r="HS64" s="73"/>
      <c r="HT64" s="73"/>
      <c r="HU64" s="73"/>
      <c r="HV64" s="73"/>
      <c r="HW64" s="73"/>
      <c r="HX64" s="73"/>
      <c r="HY64" s="73"/>
      <c r="HZ64" s="73"/>
      <c r="IA64" s="73"/>
      <c r="IB64" s="73"/>
      <c r="IC64" s="73"/>
      <c r="ID64" s="73"/>
      <c r="IE64" s="73"/>
      <c r="IF64" s="73"/>
      <c r="IG64" s="73"/>
      <c r="IH64" s="73"/>
      <c r="II64" s="73"/>
      <c r="IJ64" s="73"/>
      <c r="IK64" s="73"/>
      <c r="IL64" s="73"/>
      <c r="IM64" s="73"/>
      <c r="IN64" s="73"/>
      <c r="IO64" s="73"/>
      <c r="IP64" s="73"/>
      <c r="IQ64" s="73"/>
      <c r="IR64" s="73"/>
      <c r="IS64" s="73"/>
    </row>
    <row r="65" spans="1:253" x14ac:dyDescent="0.2">
      <c r="A65" s="61" t="s">
        <v>188</v>
      </c>
      <c r="B65" s="61">
        <v>1</v>
      </c>
      <c r="C65" s="61" t="s">
        <v>37</v>
      </c>
      <c r="D65" s="176" t="s">
        <v>308</v>
      </c>
      <c r="E65" s="62">
        <v>2.74</v>
      </c>
      <c r="F65" s="50">
        <v>98</v>
      </c>
      <c r="G65" s="50">
        <v>99.85</v>
      </c>
      <c r="H65" s="51">
        <v>90000</v>
      </c>
      <c r="J65" s="64">
        <f t="shared" si="0"/>
        <v>97.852999999999994</v>
      </c>
      <c r="K65" s="64">
        <v>97.852999999999994</v>
      </c>
      <c r="M65" s="61" t="s">
        <v>187</v>
      </c>
      <c r="N65" s="61" t="s">
        <v>457</v>
      </c>
      <c r="P65" s="96"/>
    </row>
    <row r="66" spans="1:253" s="52" customFormat="1" x14ac:dyDescent="0.2">
      <c r="A66" s="61" t="s">
        <v>38</v>
      </c>
      <c r="B66" s="61">
        <v>1</v>
      </c>
      <c r="C66" s="61" t="s">
        <v>39</v>
      </c>
      <c r="D66" s="176" t="s">
        <v>309</v>
      </c>
      <c r="E66" s="94">
        <v>3.1</v>
      </c>
      <c r="F66" s="50">
        <v>62</v>
      </c>
      <c r="G66" s="50">
        <v>95.49</v>
      </c>
      <c r="H66" s="51">
        <v>36464</v>
      </c>
      <c r="I66" s="95"/>
      <c r="J66" s="64">
        <f t="shared" si="0"/>
        <v>59.203800000000001</v>
      </c>
      <c r="K66" s="64">
        <v>59.203800000000001</v>
      </c>
      <c r="L66" s="61"/>
      <c r="M66" s="61"/>
      <c r="N66" s="61"/>
      <c r="O66" s="61"/>
      <c r="P66" s="96"/>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c r="DT66" s="61"/>
      <c r="DU66" s="61"/>
      <c r="DV66" s="61"/>
      <c r="DW66" s="61"/>
      <c r="DX66" s="61"/>
      <c r="DY66" s="61"/>
      <c r="DZ66" s="61"/>
      <c r="EA66" s="61"/>
      <c r="EB66" s="61"/>
      <c r="EC66" s="61"/>
      <c r="ED66" s="61"/>
      <c r="EE66" s="61"/>
      <c r="EF66" s="61"/>
      <c r="EG66" s="61"/>
      <c r="EH66" s="61"/>
      <c r="EI66" s="61"/>
      <c r="EJ66" s="61"/>
      <c r="EK66" s="61"/>
      <c r="EL66" s="61"/>
      <c r="EM66" s="61"/>
      <c r="EN66" s="61"/>
      <c r="EO66" s="61"/>
      <c r="EP66" s="61"/>
      <c r="EQ66" s="61"/>
      <c r="ER66" s="61"/>
      <c r="ES66" s="61"/>
      <c r="ET66" s="61"/>
      <c r="EU66" s="61"/>
      <c r="EV66" s="61"/>
      <c r="EW66" s="61"/>
      <c r="EX66" s="61"/>
      <c r="EY66" s="61"/>
      <c r="EZ66" s="61"/>
      <c r="FA66" s="61"/>
      <c r="FB66" s="61"/>
      <c r="FC66" s="61"/>
      <c r="FD66" s="61"/>
      <c r="FE66" s="61"/>
      <c r="FF66" s="61"/>
      <c r="FG66" s="61"/>
      <c r="FH66" s="61"/>
      <c r="FI66" s="61"/>
      <c r="FJ66" s="61"/>
      <c r="FK66" s="61"/>
      <c r="FL66" s="61"/>
      <c r="FM66" s="61"/>
      <c r="FN66" s="61"/>
      <c r="FO66" s="61"/>
      <c r="FP66" s="61"/>
      <c r="FQ66" s="61"/>
      <c r="FR66" s="61"/>
      <c r="FS66" s="61"/>
      <c r="FT66" s="61"/>
      <c r="FU66" s="61"/>
      <c r="FV66" s="61"/>
      <c r="FW66" s="61"/>
      <c r="FX66" s="61"/>
      <c r="FY66" s="61"/>
      <c r="FZ66" s="61"/>
      <c r="GA66" s="61"/>
      <c r="GB66" s="61"/>
      <c r="GC66" s="61"/>
      <c r="GD66" s="61"/>
      <c r="GE66" s="61"/>
      <c r="GF66" s="61"/>
      <c r="GG66" s="61"/>
      <c r="GH66" s="61"/>
      <c r="GI66" s="61"/>
      <c r="GJ66" s="61"/>
      <c r="GK66" s="61"/>
      <c r="GL66" s="61"/>
      <c r="GM66" s="61"/>
      <c r="GN66" s="61"/>
      <c r="GO66" s="61"/>
      <c r="GP66" s="61"/>
      <c r="GQ66" s="61"/>
      <c r="GR66" s="61"/>
      <c r="GS66" s="61"/>
      <c r="GT66" s="61"/>
      <c r="GU66" s="61"/>
      <c r="GV66" s="61"/>
      <c r="GW66" s="61"/>
      <c r="GX66" s="61"/>
      <c r="GY66" s="61"/>
      <c r="GZ66" s="61"/>
      <c r="HA66" s="61"/>
      <c r="HB66" s="61"/>
      <c r="HC66" s="61"/>
      <c r="HD66" s="61"/>
      <c r="HE66" s="61"/>
      <c r="HF66" s="61"/>
      <c r="HG66" s="61"/>
      <c r="HH66" s="61"/>
      <c r="HI66" s="61"/>
      <c r="HJ66" s="61"/>
      <c r="HK66" s="61"/>
      <c r="HL66" s="61"/>
      <c r="HM66" s="61"/>
      <c r="HN66" s="61"/>
      <c r="HO66" s="61"/>
      <c r="HP66" s="61"/>
      <c r="HQ66" s="61"/>
      <c r="HR66" s="61"/>
      <c r="HS66" s="61"/>
      <c r="HT66" s="61"/>
      <c r="HU66" s="61"/>
      <c r="HV66" s="61"/>
      <c r="HW66" s="61"/>
      <c r="HX66" s="61"/>
      <c r="HY66" s="61"/>
      <c r="HZ66" s="61"/>
      <c r="IA66" s="61"/>
      <c r="IB66" s="61"/>
      <c r="IC66" s="61"/>
      <c r="ID66" s="61"/>
      <c r="IE66" s="61"/>
      <c r="IF66" s="61"/>
      <c r="IG66" s="61"/>
      <c r="IH66" s="61"/>
      <c r="II66" s="61"/>
      <c r="IJ66" s="61"/>
      <c r="IK66" s="61"/>
      <c r="IL66" s="61"/>
      <c r="IM66" s="61"/>
      <c r="IN66" s="61"/>
      <c r="IO66" s="61"/>
      <c r="IP66" s="61"/>
      <c r="IQ66" s="61"/>
      <c r="IR66" s="61"/>
      <c r="IS66" s="61"/>
    </row>
    <row r="67" spans="1:253" x14ac:dyDescent="0.2">
      <c r="A67" s="52" t="s">
        <v>189</v>
      </c>
      <c r="B67" s="52">
        <v>2</v>
      </c>
      <c r="C67" s="52" t="s">
        <v>40</v>
      </c>
      <c r="D67" s="180" t="s">
        <v>310</v>
      </c>
      <c r="E67" s="88">
        <v>44.73</v>
      </c>
      <c r="F67" s="89">
        <v>69</v>
      </c>
      <c r="G67" s="89">
        <v>95.24</v>
      </c>
      <c r="H67" s="90">
        <v>500000</v>
      </c>
      <c r="I67" s="91"/>
      <c r="J67" s="92">
        <f t="shared" si="0"/>
        <v>65.715599999999995</v>
      </c>
      <c r="K67" s="92">
        <v>70.45689999999999</v>
      </c>
      <c r="L67" s="52"/>
      <c r="M67" s="52"/>
      <c r="N67" s="52"/>
      <c r="O67" s="52"/>
      <c r="P67" s="93"/>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2"/>
      <c r="CC67" s="52"/>
      <c r="CD67" s="52"/>
      <c r="CE67" s="52"/>
      <c r="CF67" s="52"/>
      <c r="CG67" s="52"/>
      <c r="CH67" s="52"/>
      <c r="CI67" s="52"/>
      <c r="CJ67" s="52"/>
      <c r="CK67" s="52"/>
      <c r="CL67" s="52"/>
      <c r="CM67" s="52"/>
      <c r="CN67" s="52"/>
      <c r="CO67" s="52"/>
      <c r="CP67" s="52"/>
      <c r="CQ67" s="52"/>
      <c r="CR67" s="52"/>
      <c r="CS67" s="52"/>
      <c r="CT67" s="52"/>
      <c r="CU67" s="52"/>
      <c r="CV67" s="52"/>
      <c r="CW67" s="52"/>
      <c r="CX67" s="52"/>
      <c r="CY67" s="52"/>
      <c r="CZ67" s="52"/>
      <c r="DA67" s="52"/>
      <c r="DB67" s="52"/>
      <c r="DC67" s="52"/>
      <c r="DD67" s="52"/>
      <c r="DE67" s="52"/>
      <c r="DF67" s="52"/>
      <c r="DG67" s="52"/>
      <c r="DH67" s="52"/>
      <c r="DI67" s="52"/>
      <c r="DJ67" s="52"/>
      <c r="DK67" s="52"/>
      <c r="DL67" s="52"/>
      <c r="DM67" s="52"/>
      <c r="DN67" s="52"/>
      <c r="DO67" s="52"/>
      <c r="DP67" s="52"/>
      <c r="DQ67" s="52"/>
      <c r="DR67" s="52"/>
      <c r="DS67" s="52"/>
      <c r="DT67" s="52"/>
      <c r="DU67" s="52"/>
      <c r="DV67" s="52"/>
      <c r="DW67" s="52"/>
      <c r="DX67" s="52"/>
      <c r="DY67" s="52"/>
      <c r="DZ67" s="52"/>
      <c r="EA67" s="52"/>
      <c r="EB67" s="52"/>
      <c r="EC67" s="52"/>
      <c r="ED67" s="52"/>
      <c r="EE67" s="52"/>
      <c r="EF67" s="52"/>
      <c r="EG67" s="52"/>
      <c r="EH67" s="52"/>
      <c r="EI67" s="52"/>
      <c r="EJ67" s="52"/>
      <c r="EK67" s="52"/>
      <c r="EL67" s="52"/>
      <c r="EM67" s="52"/>
      <c r="EN67" s="52"/>
      <c r="EO67" s="52"/>
      <c r="EP67" s="52"/>
      <c r="EQ67" s="52"/>
      <c r="ER67" s="52"/>
      <c r="ES67" s="52"/>
      <c r="ET67" s="52"/>
      <c r="EU67" s="52"/>
      <c r="EV67" s="52"/>
      <c r="EW67" s="52"/>
      <c r="EX67" s="52"/>
      <c r="EY67" s="52"/>
      <c r="EZ67" s="52"/>
      <c r="FA67" s="52"/>
      <c r="FB67" s="52"/>
      <c r="FC67" s="52"/>
      <c r="FD67" s="52"/>
      <c r="FE67" s="52"/>
      <c r="FF67" s="52"/>
      <c r="FG67" s="52"/>
      <c r="FH67" s="52"/>
      <c r="FI67" s="52"/>
      <c r="FJ67" s="52"/>
      <c r="FK67" s="52"/>
      <c r="FL67" s="52"/>
      <c r="FM67" s="52"/>
      <c r="FN67" s="52"/>
      <c r="FO67" s="52"/>
      <c r="FP67" s="52"/>
      <c r="FQ67" s="52"/>
      <c r="FR67" s="52"/>
      <c r="FS67" s="52"/>
      <c r="FT67" s="52"/>
      <c r="FU67" s="52"/>
      <c r="FV67" s="52"/>
      <c r="FW67" s="52"/>
      <c r="FX67" s="52"/>
      <c r="FY67" s="52"/>
      <c r="FZ67" s="52"/>
      <c r="GA67" s="52"/>
      <c r="GB67" s="52"/>
      <c r="GC67" s="52"/>
      <c r="GD67" s="52"/>
      <c r="GE67" s="52"/>
      <c r="GF67" s="52"/>
      <c r="GG67" s="52"/>
      <c r="GH67" s="52"/>
      <c r="GI67" s="52"/>
      <c r="GJ67" s="52"/>
      <c r="GK67" s="52"/>
      <c r="GL67" s="52"/>
      <c r="GM67" s="52"/>
      <c r="GN67" s="52"/>
      <c r="GO67" s="52"/>
      <c r="GP67" s="52"/>
      <c r="GQ67" s="52"/>
      <c r="GR67" s="52"/>
      <c r="GS67" s="52"/>
      <c r="GT67" s="52"/>
      <c r="GU67" s="52"/>
      <c r="GV67" s="52"/>
      <c r="GW67" s="52"/>
      <c r="GX67" s="52"/>
      <c r="GY67" s="52"/>
      <c r="GZ67" s="52"/>
      <c r="HA67" s="52"/>
      <c r="HB67" s="52"/>
      <c r="HC67" s="52"/>
      <c r="HD67" s="52"/>
      <c r="HE67" s="52"/>
      <c r="HF67" s="52"/>
      <c r="HG67" s="52"/>
      <c r="HH67" s="52"/>
      <c r="HI67" s="52"/>
      <c r="HJ67" s="52"/>
      <c r="HK67" s="52"/>
      <c r="HL67" s="52"/>
      <c r="HM67" s="52"/>
      <c r="HN67" s="52"/>
      <c r="HO67" s="52"/>
      <c r="HP67" s="52"/>
      <c r="HQ67" s="52"/>
      <c r="HR67" s="52"/>
      <c r="HS67" s="52"/>
      <c r="HT67" s="52"/>
      <c r="HU67" s="52"/>
      <c r="HV67" s="52"/>
      <c r="HW67" s="52"/>
      <c r="HX67" s="52"/>
      <c r="HY67" s="52"/>
      <c r="HZ67" s="52"/>
      <c r="IA67" s="52"/>
      <c r="IB67" s="52"/>
      <c r="IC67" s="52"/>
      <c r="ID67" s="52"/>
      <c r="IE67" s="52"/>
      <c r="IF67" s="52"/>
      <c r="IG67" s="52"/>
      <c r="IH67" s="52"/>
      <c r="II67" s="52"/>
      <c r="IJ67" s="52"/>
      <c r="IK67" s="52"/>
      <c r="IL67" s="52"/>
      <c r="IM67" s="52"/>
      <c r="IN67" s="52"/>
      <c r="IO67" s="52"/>
      <c r="IP67" s="52"/>
      <c r="IQ67" s="52"/>
      <c r="IR67" s="52"/>
      <c r="IS67" s="52"/>
    </row>
    <row r="68" spans="1:253" s="73" customFormat="1" x14ac:dyDescent="0.2">
      <c r="A68" s="61" t="s">
        <v>107</v>
      </c>
      <c r="B68" s="61">
        <v>1</v>
      </c>
      <c r="C68" s="61" t="s">
        <v>108</v>
      </c>
      <c r="D68" s="176" t="s">
        <v>311</v>
      </c>
      <c r="E68" s="94">
        <v>27.66</v>
      </c>
      <c r="F68" s="50">
        <v>93</v>
      </c>
      <c r="G68" s="50">
        <v>96.89</v>
      </c>
      <c r="H68" s="51">
        <v>890000</v>
      </c>
      <c r="I68" s="95"/>
      <c r="J68" s="64">
        <f t="shared" si="0"/>
        <v>90.107700000000008</v>
      </c>
      <c r="K68" s="64">
        <v>90.107700000000008</v>
      </c>
      <c r="L68" s="61"/>
      <c r="M68" s="61"/>
      <c r="N68" s="61"/>
      <c r="O68" s="61"/>
      <c r="P68" s="96"/>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c r="DT68" s="61"/>
      <c r="DU68" s="61"/>
      <c r="DV68" s="61"/>
      <c r="DW68" s="61"/>
      <c r="DX68" s="61"/>
      <c r="DY68" s="61"/>
      <c r="DZ68" s="61"/>
      <c r="EA68" s="61"/>
      <c r="EB68" s="61"/>
      <c r="EC68" s="61"/>
      <c r="ED68" s="61"/>
      <c r="EE68" s="61"/>
      <c r="EF68" s="61"/>
      <c r="EG68" s="61"/>
      <c r="EH68" s="61"/>
      <c r="EI68" s="61"/>
      <c r="EJ68" s="61"/>
      <c r="EK68" s="61"/>
      <c r="EL68" s="61"/>
      <c r="EM68" s="61"/>
      <c r="EN68" s="61"/>
      <c r="EO68" s="61"/>
      <c r="EP68" s="61"/>
      <c r="EQ68" s="61"/>
      <c r="ER68" s="61"/>
      <c r="ES68" s="61"/>
      <c r="ET68" s="61"/>
      <c r="EU68" s="61"/>
      <c r="EV68" s="61"/>
      <c r="EW68" s="61"/>
      <c r="EX68" s="61"/>
      <c r="EY68" s="61"/>
      <c r="EZ68" s="61"/>
      <c r="FA68" s="61"/>
      <c r="FB68" s="61"/>
      <c r="FC68" s="61"/>
      <c r="FD68" s="61"/>
      <c r="FE68" s="61"/>
      <c r="FF68" s="61"/>
      <c r="FG68" s="61"/>
      <c r="FH68" s="61"/>
      <c r="FI68" s="61"/>
      <c r="FJ68" s="61"/>
      <c r="FK68" s="61"/>
      <c r="FL68" s="61"/>
      <c r="FM68" s="61"/>
      <c r="FN68" s="61"/>
      <c r="FO68" s="61"/>
      <c r="FP68" s="61"/>
      <c r="FQ68" s="61"/>
      <c r="FR68" s="61"/>
      <c r="FS68" s="61"/>
      <c r="FT68" s="61"/>
      <c r="FU68" s="61"/>
      <c r="FV68" s="61"/>
      <c r="FW68" s="61"/>
      <c r="FX68" s="61"/>
      <c r="FY68" s="61"/>
      <c r="FZ68" s="61"/>
      <c r="GA68" s="61"/>
      <c r="GB68" s="61"/>
      <c r="GC68" s="61"/>
      <c r="GD68" s="61"/>
      <c r="GE68" s="61"/>
      <c r="GF68" s="61"/>
      <c r="GG68" s="61"/>
      <c r="GH68" s="61"/>
      <c r="GI68" s="61"/>
      <c r="GJ68" s="61"/>
      <c r="GK68" s="61"/>
      <c r="GL68" s="61"/>
      <c r="GM68" s="61"/>
      <c r="GN68" s="61"/>
      <c r="GO68" s="61"/>
      <c r="GP68" s="61"/>
      <c r="GQ68" s="61"/>
      <c r="GR68" s="61"/>
      <c r="GS68" s="61"/>
      <c r="GT68" s="61"/>
      <c r="GU68" s="61"/>
      <c r="GV68" s="61"/>
      <c r="GW68" s="61"/>
      <c r="GX68" s="61"/>
      <c r="GY68" s="61"/>
      <c r="GZ68" s="61"/>
      <c r="HA68" s="61"/>
      <c r="HB68" s="61"/>
      <c r="HC68" s="61"/>
      <c r="HD68" s="61"/>
      <c r="HE68" s="61"/>
      <c r="HF68" s="61"/>
      <c r="HG68" s="61"/>
      <c r="HH68" s="61"/>
      <c r="HI68" s="61"/>
      <c r="HJ68" s="61"/>
      <c r="HK68" s="61"/>
      <c r="HL68" s="61"/>
      <c r="HM68" s="61"/>
      <c r="HN68" s="61"/>
      <c r="HO68" s="61"/>
      <c r="HP68" s="61"/>
      <c r="HQ68" s="61"/>
      <c r="HR68" s="61"/>
      <c r="HS68" s="61"/>
      <c r="HT68" s="61"/>
      <c r="HU68" s="61"/>
      <c r="HV68" s="61"/>
      <c r="HW68" s="61"/>
      <c r="HX68" s="61"/>
      <c r="HY68" s="61"/>
      <c r="HZ68" s="61"/>
      <c r="IA68" s="61"/>
      <c r="IB68" s="61"/>
      <c r="IC68" s="61"/>
      <c r="ID68" s="61"/>
      <c r="IE68" s="61"/>
      <c r="IF68" s="61"/>
      <c r="IG68" s="61"/>
      <c r="IH68" s="61"/>
      <c r="II68" s="61"/>
      <c r="IJ68" s="61"/>
      <c r="IK68" s="61"/>
      <c r="IL68" s="61"/>
      <c r="IM68" s="61"/>
      <c r="IN68" s="61"/>
      <c r="IO68" s="61"/>
      <c r="IP68" s="61"/>
      <c r="IQ68" s="61"/>
      <c r="IR68" s="61"/>
      <c r="IS68" s="61"/>
    </row>
    <row r="69" spans="1:253" x14ac:dyDescent="0.2">
      <c r="A69" s="73" t="s">
        <v>383</v>
      </c>
      <c r="B69" s="73">
        <v>4</v>
      </c>
      <c r="C69" s="73" t="s">
        <v>384</v>
      </c>
      <c r="D69" s="183" t="s">
        <v>385</v>
      </c>
      <c r="E69" s="98">
        <v>44.31</v>
      </c>
      <c r="F69" s="99">
        <v>85</v>
      </c>
      <c r="G69" s="99">
        <v>99.1</v>
      </c>
      <c r="H69" s="100">
        <v>534100</v>
      </c>
      <c r="I69" s="101"/>
      <c r="J69" s="102">
        <f t="shared" si="0"/>
        <v>84.234999999999999</v>
      </c>
      <c r="K69" s="102">
        <v>85</v>
      </c>
      <c r="L69" s="73"/>
      <c r="M69" s="73"/>
      <c r="N69" s="73"/>
      <c r="O69" s="73"/>
      <c r="P69" s="10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3"/>
      <c r="BR69" s="73"/>
      <c r="BS69" s="73"/>
      <c r="BT69" s="73"/>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c r="EN69" s="73"/>
      <c r="EO69" s="73"/>
      <c r="EP69" s="73"/>
      <c r="EQ69" s="73"/>
      <c r="ER69" s="73"/>
      <c r="ES69" s="73"/>
      <c r="ET69" s="73"/>
      <c r="EU69" s="73"/>
      <c r="EV69" s="73"/>
      <c r="EW69" s="73"/>
      <c r="EX69" s="73"/>
      <c r="EY69" s="73"/>
      <c r="EZ69" s="73"/>
      <c r="FA69" s="73"/>
      <c r="FB69" s="73"/>
      <c r="FC69" s="73"/>
      <c r="FD69" s="73"/>
      <c r="FE69" s="73"/>
      <c r="FF69" s="73"/>
      <c r="FG69" s="73"/>
      <c r="FH69" s="73"/>
      <c r="FI69" s="73"/>
      <c r="FJ69" s="73"/>
      <c r="FK69" s="73"/>
      <c r="FL69" s="73"/>
      <c r="FM69" s="73"/>
      <c r="FN69" s="73"/>
      <c r="FO69" s="73"/>
      <c r="FP69" s="73"/>
      <c r="FQ69" s="73"/>
      <c r="FR69" s="73"/>
      <c r="FS69" s="73"/>
      <c r="FT69" s="73"/>
      <c r="FU69" s="73"/>
      <c r="FV69" s="73"/>
      <c r="FW69" s="73"/>
      <c r="FX69" s="73"/>
      <c r="FY69" s="73"/>
      <c r="FZ69" s="73"/>
      <c r="GA69" s="73"/>
      <c r="GB69" s="73"/>
      <c r="GC69" s="73"/>
      <c r="GD69" s="73"/>
      <c r="GE69" s="73"/>
      <c r="GF69" s="73"/>
      <c r="GG69" s="73"/>
      <c r="GH69" s="73"/>
      <c r="GI69" s="73"/>
      <c r="GJ69" s="73"/>
      <c r="GK69" s="73"/>
      <c r="GL69" s="73"/>
      <c r="GM69" s="73"/>
      <c r="GN69" s="73"/>
      <c r="GO69" s="73"/>
      <c r="GP69" s="73"/>
      <c r="GQ69" s="73"/>
      <c r="GR69" s="73"/>
      <c r="GS69" s="73"/>
      <c r="GT69" s="73"/>
      <c r="GU69" s="73"/>
      <c r="GV69" s="73"/>
      <c r="GW69" s="73"/>
      <c r="GX69" s="73"/>
      <c r="GY69" s="73"/>
      <c r="GZ69" s="73"/>
      <c r="HA69" s="73"/>
      <c r="HB69" s="73"/>
      <c r="HC69" s="73"/>
      <c r="HD69" s="73"/>
      <c r="HE69" s="73"/>
      <c r="HF69" s="73"/>
      <c r="HG69" s="73"/>
      <c r="HH69" s="73"/>
      <c r="HI69" s="73"/>
      <c r="HJ69" s="73"/>
      <c r="HK69" s="73"/>
      <c r="HL69" s="73"/>
      <c r="HM69" s="73"/>
      <c r="HN69" s="73"/>
      <c r="HO69" s="73"/>
      <c r="HP69" s="73"/>
      <c r="HQ69" s="73"/>
      <c r="HR69" s="73"/>
      <c r="HS69" s="73"/>
      <c r="HT69" s="73"/>
      <c r="HU69" s="73"/>
      <c r="HV69" s="73"/>
      <c r="HW69" s="73"/>
      <c r="HX69" s="73"/>
      <c r="HY69" s="73"/>
      <c r="HZ69" s="73"/>
      <c r="IA69" s="73"/>
      <c r="IB69" s="73"/>
      <c r="IC69" s="73"/>
      <c r="ID69" s="73"/>
      <c r="IE69" s="73"/>
      <c r="IF69" s="73"/>
      <c r="IG69" s="73"/>
      <c r="IH69" s="73"/>
      <c r="II69" s="73"/>
      <c r="IJ69" s="73"/>
      <c r="IK69" s="73"/>
      <c r="IL69" s="73"/>
      <c r="IM69" s="73"/>
      <c r="IN69" s="73"/>
      <c r="IO69" s="73"/>
      <c r="IP69" s="73"/>
      <c r="IQ69" s="73"/>
      <c r="IR69" s="73"/>
      <c r="IS69" s="73"/>
    </row>
    <row r="70" spans="1:253" s="74" customFormat="1" x14ac:dyDescent="0.2">
      <c r="A70" s="61" t="s">
        <v>190</v>
      </c>
      <c r="B70" s="61">
        <v>1</v>
      </c>
      <c r="C70" s="61" t="s">
        <v>513</v>
      </c>
      <c r="D70" s="176" t="s">
        <v>512</v>
      </c>
      <c r="E70" s="94">
        <v>22.31</v>
      </c>
      <c r="F70" s="50">
        <v>88</v>
      </c>
      <c r="G70" s="50">
        <v>99.61</v>
      </c>
      <c r="H70" s="51">
        <v>115000</v>
      </c>
      <c r="I70" s="95"/>
      <c r="J70" s="64">
        <f t="shared" si="0"/>
        <v>87.656800000000004</v>
      </c>
      <c r="K70" s="64">
        <v>81.377600000000001</v>
      </c>
      <c r="L70" s="61"/>
      <c r="M70" s="61"/>
      <c r="N70" s="61"/>
      <c r="O70" s="61"/>
      <c r="P70" s="96"/>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1"/>
      <c r="BS70" s="61"/>
      <c r="BT70" s="61"/>
      <c r="BU70" s="61"/>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c r="DT70" s="61"/>
      <c r="DU70" s="61"/>
      <c r="DV70" s="61"/>
      <c r="DW70" s="61"/>
      <c r="DX70" s="61"/>
      <c r="DY70" s="61"/>
      <c r="DZ70" s="61"/>
      <c r="EA70" s="61"/>
      <c r="EB70" s="61"/>
      <c r="EC70" s="61"/>
      <c r="ED70" s="61"/>
      <c r="EE70" s="61"/>
      <c r="EF70" s="61"/>
      <c r="EG70" s="61"/>
      <c r="EH70" s="61"/>
      <c r="EI70" s="61"/>
      <c r="EJ70" s="61"/>
      <c r="EK70" s="61"/>
      <c r="EL70" s="61"/>
      <c r="EM70" s="61"/>
      <c r="EN70" s="61"/>
      <c r="EO70" s="61"/>
      <c r="EP70" s="61"/>
      <c r="EQ70" s="61"/>
      <c r="ER70" s="61"/>
      <c r="ES70" s="61"/>
      <c r="ET70" s="61"/>
      <c r="EU70" s="61"/>
      <c r="EV70" s="61"/>
      <c r="EW70" s="61"/>
      <c r="EX70" s="61"/>
      <c r="EY70" s="61"/>
      <c r="EZ70" s="61"/>
      <c r="FA70" s="61"/>
      <c r="FB70" s="61"/>
      <c r="FC70" s="61"/>
      <c r="FD70" s="61"/>
      <c r="FE70" s="61"/>
      <c r="FF70" s="61"/>
      <c r="FG70" s="61"/>
      <c r="FH70" s="61"/>
      <c r="FI70" s="61"/>
      <c r="FJ70" s="61"/>
      <c r="FK70" s="61"/>
      <c r="FL70" s="61"/>
      <c r="FM70" s="61"/>
      <c r="FN70" s="61"/>
      <c r="FO70" s="61"/>
      <c r="FP70" s="61"/>
      <c r="FQ70" s="61"/>
      <c r="FR70" s="61"/>
      <c r="FS70" s="61"/>
      <c r="FT70" s="61"/>
      <c r="FU70" s="61"/>
      <c r="FV70" s="61"/>
      <c r="FW70" s="61"/>
      <c r="FX70" s="61"/>
      <c r="FY70" s="61"/>
      <c r="FZ70" s="61"/>
      <c r="GA70" s="61"/>
      <c r="GB70" s="61"/>
      <c r="GC70" s="61"/>
      <c r="GD70" s="61"/>
      <c r="GE70" s="61"/>
      <c r="GF70" s="61"/>
      <c r="GG70" s="61"/>
      <c r="GH70" s="61"/>
      <c r="GI70" s="61"/>
      <c r="GJ70" s="61"/>
      <c r="GK70" s="61"/>
      <c r="GL70" s="61"/>
      <c r="GM70" s="61"/>
      <c r="GN70" s="61"/>
      <c r="GO70" s="61"/>
      <c r="GP70" s="61"/>
      <c r="GQ70" s="61"/>
      <c r="GR70" s="61"/>
      <c r="GS70" s="61"/>
      <c r="GT70" s="61"/>
      <c r="GU70" s="61"/>
      <c r="GV70" s="61"/>
      <c r="GW70" s="61"/>
      <c r="GX70" s="61"/>
      <c r="GY70" s="61"/>
      <c r="GZ70" s="61"/>
      <c r="HA70" s="61"/>
      <c r="HB70" s="61"/>
      <c r="HC70" s="61"/>
      <c r="HD70" s="61"/>
      <c r="HE70" s="61"/>
      <c r="HF70" s="61"/>
      <c r="HG70" s="61"/>
      <c r="HH70" s="61"/>
      <c r="HI70" s="61"/>
      <c r="HJ70" s="61"/>
      <c r="HK70" s="61"/>
      <c r="HL70" s="61"/>
      <c r="HM70" s="61"/>
      <c r="HN70" s="61"/>
      <c r="HO70" s="61"/>
      <c r="HP70" s="61"/>
      <c r="HQ70" s="61"/>
      <c r="HR70" s="61"/>
      <c r="HS70" s="61"/>
      <c r="HT70" s="61"/>
      <c r="HU70" s="61"/>
      <c r="HV70" s="61"/>
      <c r="HW70" s="61"/>
      <c r="HX70" s="61"/>
      <c r="HY70" s="61"/>
      <c r="HZ70" s="61"/>
      <c r="IA70" s="61"/>
      <c r="IB70" s="61"/>
      <c r="IC70" s="61"/>
      <c r="ID70" s="61"/>
      <c r="IE70" s="61"/>
      <c r="IF70" s="61"/>
      <c r="IG70" s="61"/>
      <c r="IH70" s="61"/>
      <c r="II70" s="61"/>
      <c r="IJ70" s="61"/>
      <c r="IK70" s="61"/>
      <c r="IL70" s="61"/>
      <c r="IM70" s="61"/>
      <c r="IN70" s="61"/>
      <c r="IO70" s="61"/>
      <c r="IP70" s="61"/>
      <c r="IQ70" s="61"/>
      <c r="IR70" s="61"/>
      <c r="IS70" s="61"/>
    </row>
    <row r="71" spans="1:253" x14ac:dyDescent="0.2">
      <c r="A71" s="74" t="s">
        <v>191</v>
      </c>
      <c r="B71" s="74">
        <v>3</v>
      </c>
      <c r="C71" s="74" t="s">
        <v>41</v>
      </c>
      <c r="D71" s="184" t="s">
        <v>312</v>
      </c>
      <c r="E71" s="106">
        <v>7</v>
      </c>
      <c r="F71" s="107">
        <v>93</v>
      </c>
      <c r="G71" s="107">
        <v>99.83</v>
      </c>
      <c r="H71" s="108">
        <v>25758</v>
      </c>
      <c r="I71" s="109"/>
      <c r="J71" s="110">
        <f t="shared" si="0"/>
        <v>92.84190000000001</v>
      </c>
      <c r="K71" s="110">
        <v>92.84190000000001</v>
      </c>
      <c r="L71" s="74"/>
      <c r="M71" s="74"/>
      <c r="N71" s="74"/>
      <c r="O71" s="74"/>
      <c r="P71" s="111"/>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c r="EO71" s="74"/>
      <c r="EP71" s="74"/>
      <c r="EQ71" s="74"/>
      <c r="ER71" s="74"/>
      <c r="ES71" s="74"/>
      <c r="ET71" s="74"/>
      <c r="EU71" s="74"/>
      <c r="EV71" s="74"/>
      <c r="EW71" s="74"/>
      <c r="EX71" s="74"/>
      <c r="EY71" s="74"/>
      <c r="EZ71" s="74"/>
      <c r="FA71" s="74"/>
      <c r="FB71" s="74"/>
      <c r="FC71" s="74"/>
      <c r="FD71" s="74"/>
      <c r="FE71" s="74"/>
      <c r="FF71" s="74"/>
      <c r="FG71" s="74"/>
      <c r="FH71" s="74"/>
      <c r="FI71" s="74"/>
      <c r="FJ71" s="74"/>
      <c r="FK71" s="74"/>
      <c r="FL71" s="74"/>
      <c r="FM71" s="74"/>
      <c r="FN71" s="74"/>
      <c r="FO71" s="74"/>
      <c r="FP71" s="74"/>
      <c r="FQ71" s="74"/>
      <c r="FR71" s="74"/>
      <c r="FS71" s="74"/>
      <c r="FT71" s="74"/>
      <c r="FU71" s="74"/>
      <c r="FV71" s="74"/>
      <c r="FW71" s="74"/>
      <c r="FX71" s="74"/>
      <c r="FY71" s="74"/>
      <c r="FZ71" s="74"/>
      <c r="GA71" s="74"/>
      <c r="GB71" s="74"/>
      <c r="GC71" s="74"/>
      <c r="GD71" s="74"/>
      <c r="GE71" s="74"/>
      <c r="GF71" s="74"/>
      <c r="GG71" s="74"/>
      <c r="GH71" s="74"/>
      <c r="GI71" s="74"/>
      <c r="GJ71" s="74"/>
      <c r="GK71" s="74"/>
      <c r="GL71" s="74"/>
      <c r="GM71" s="74"/>
      <c r="GN71" s="74"/>
      <c r="GO71" s="74"/>
      <c r="GP71" s="74"/>
      <c r="GQ71" s="74"/>
      <c r="GR71" s="74"/>
      <c r="GS71" s="74"/>
      <c r="GT71" s="74"/>
      <c r="GU71" s="74"/>
      <c r="GV71" s="74"/>
      <c r="GW71" s="74"/>
      <c r="GX71" s="74"/>
      <c r="GY71" s="74"/>
      <c r="GZ71" s="74"/>
      <c r="HA71" s="74"/>
      <c r="HB71" s="74"/>
      <c r="HC71" s="74"/>
      <c r="HD71" s="74"/>
      <c r="HE71" s="74"/>
      <c r="HF71" s="74"/>
      <c r="HG71" s="74"/>
      <c r="HH71" s="74"/>
      <c r="HI71" s="74"/>
      <c r="HJ71" s="74"/>
      <c r="HK71" s="74"/>
      <c r="HL71" s="74"/>
      <c r="HM71" s="74"/>
      <c r="HN71" s="74"/>
      <c r="HO71" s="74"/>
      <c r="HP71" s="74"/>
      <c r="HQ71" s="74"/>
      <c r="HR71" s="74"/>
      <c r="HS71" s="74"/>
      <c r="HT71" s="74"/>
      <c r="HU71" s="74"/>
      <c r="HV71" s="74"/>
      <c r="HW71" s="74"/>
      <c r="HX71" s="74"/>
      <c r="HY71" s="74"/>
      <c r="HZ71" s="74"/>
      <c r="IA71" s="74"/>
      <c r="IB71" s="74"/>
      <c r="IC71" s="74"/>
      <c r="ID71" s="74"/>
      <c r="IE71" s="74"/>
      <c r="IF71" s="74"/>
      <c r="IG71" s="74"/>
      <c r="IH71" s="74"/>
      <c r="II71" s="74"/>
      <c r="IJ71" s="74"/>
      <c r="IK71" s="74"/>
      <c r="IL71" s="74"/>
      <c r="IM71" s="74"/>
      <c r="IN71" s="74"/>
      <c r="IO71" s="74"/>
      <c r="IP71" s="74"/>
      <c r="IQ71" s="74"/>
      <c r="IR71" s="74"/>
      <c r="IS71" s="74"/>
    </row>
    <row r="72" spans="1:253" x14ac:dyDescent="0.2">
      <c r="A72" s="61" t="s">
        <v>357</v>
      </c>
      <c r="B72" s="61">
        <v>1</v>
      </c>
      <c r="C72" s="61" t="s">
        <v>358</v>
      </c>
      <c r="D72" s="176" t="s">
        <v>359</v>
      </c>
      <c r="E72" s="94">
        <v>7.2</v>
      </c>
      <c r="F72" s="50">
        <v>94</v>
      </c>
      <c r="G72" s="50">
        <v>97.07</v>
      </c>
      <c r="H72" s="51">
        <v>122000</v>
      </c>
      <c r="J72" s="64">
        <f t="shared" si="0"/>
        <v>91.245800000000003</v>
      </c>
      <c r="K72" s="64">
        <v>91.245800000000003</v>
      </c>
      <c r="P72" s="96"/>
    </row>
    <row r="73" spans="1:253" x14ac:dyDescent="0.2">
      <c r="A73" s="61" t="s">
        <v>91</v>
      </c>
      <c r="B73" s="61">
        <v>1</v>
      </c>
      <c r="C73" s="61" t="s">
        <v>92</v>
      </c>
      <c r="D73" s="176" t="s">
        <v>350</v>
      </c>
      <c r="E73" s="62">
        <v>3.39</v>
      </c>
      <c r="F73" s="50">
        <v>93</v>
      </c>
      <c r="G73" s="50">
        <v>95.57</v>
      </c>
      <c r="H73" s="51">
        <v>2788700</v>
      </c>
      <c r="J73" s="64">
        <f t="shared" si="0"/>
        <v>88.880099999999999</v>
      </c>
      <c r="K73" s="64">
        <v>88.880099999999999</v>
      </c>
      <c r="P73" s="96"/>
    </row>
    <row r="74" spans="1:253" s="52" customFormat="1" x14ac:dyDescent="0.2">
      <c r="A74" s="61" t="s">
        <v>193</v>
      </c>
      <c r="B74" s="61">
        <v>1</v>
      </c>
      <c r="C74" s="61" t="s">
        <v>42</v>
      </c>
      <c r="D74" s="176" t="s">
        <v>313</v>
      </c>
      <c r="E74" s="62">
        <v>3.85</v>
      </c>
      <c r="F74" s="50">
        <v>93</v>
      </c>
      <c r="G74" s="50">
        <v>93.45</v>
      </c>
      <c r="H74" s="51">
        <v>654000</v>
      </c>
      <c r="I74" s="95"/>
      <c r="J74" s="64">
        <f t="shared" si="0"/>
        <v>86.908500000000004</v>
      </c>
      <c r="K74" s="64">
        <v>83.895299999999992</v>
      </c>
      <c r="L74" s="61"/>
      <c r="M74" s="61" t="s">
        <v>192</v>
      </c>
      <c r="N74" s="61"/>
      <c r="O74" s="61"/>
      <c r="P74" s="96"/>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c r="DQ74" s="61"/>
      <c r="DR74" s="61"/>
      <c r="DS74" s="61"/>
      <c r="DT74" s="61"/>
      <c r="DU74" s="61"/>
      <c r="DV74" s="61"/>
      <c r="DW74" s="61"/>
      <c r="DX74" s="61"/>
      <c r="DY74" s="61"/>
      <c r="DZ74" s="61"/>
      <c r="EA74" s="61"/>
      <c r="EB74" s="61"/>
      <c r="EC74" s="61"/>
      <c r="ED74" s="61"/>
      <c r="EE74" s="61"/>
      <c r="EF74" s="61"/>
      <c r="EG74" s="61"/>
      <c r="EH74" s="61"/>
      <c r="EI74" s="61"/>
      <c r="EJ74" s="61"/>
      <c r="EK74" s="61"/>
      <c r="EL74" s="61"/>
      <c r="EM74" s="61"/>
      <c r="EN74" s="61"/>
      <c r="EO74" s="61"/>
      <c r="EP74" s="61"/>
      <c r="EQ74" s="61"/>
      <c r="ER74" s="61"/>
      <c r="ES74" s="61"/>
      <c r="ET74" s="61"/>
      <c r="EU74" s="61"/>
      <c r="EV74" s="61"/>
      <c r="EW74" s="61"/>
      <c r="EX74" s="61"/>
      <c r="EY74" s="61"/>
      <c r="EZ74" s="61"/>
      <c r="FA74" s="61"/>
      <c r="FB74" s="61"/>
      <c r="FC74" s="61"/>
      <c r="FD74" s="61"/>
      <c r="FE74" s="61"/>
      <c r="FF74" s="61"/>
      <c r="FG74" s="61"/>
      <c r="FH74" s="61"/>
      <c r="FI74" s="61"/>
      <c r="FJ74" s="61"/>
      <c r="FK74" s="61"/>
      <c r="FL74" s="61"/>
      <c r="FM74" s="61"/>
      <c r="FN74" s="61"/>
      <c r="FO74" s="61"/>
      <c r="FP74" s="61"/>
      <c r="FQ74" s="61"/>
      <c r="FR74" s="61"/>
      <c r="FS74" s="61"/>
      <c r="FT74" s="61"/>
      <c r="FU74" s="61"/>
      <c r="FV74" s="61"/>
      <c r="FW74" s="61"/>
      <c r="FX74" s="61"/>
      <c r="FY74" s="61"/>
      <c r="FZ74" s="61"/>
      <c r="GA74" s="61"/>
      <c r="GB74" s="61"/>
      <c r="GC74" s="61"/>
      <c r="GD74" s="61"/>
      <c r="GE74" s="61"/>
      <c r="GF74" s="61"/>
      <c r="GG74" s="61"/>
      <c r="GH74" s="61"/>
      <c r="GI74" s="61"/>
      <c r="GJ74" s="61"/>
      <c r="GK74" s="61"/>
      <c r="GL74" s="61"/>
      <c r="GM74" s="61"/>
      <c r="GN74" s="61"/>
      <c r="GO74" s="61"/>
      <c r="GP74" s="61"/>
      <c r="GQ74" s="61"/>
      <c r="GR74" s="61"/>
      <c r="GS74" s="61"/>
      <c r="GT74" s="61"/>
      <c r="GU74" s="61"/>
      <c r="GV74" s="61"/>
      <c r="GW74" s="61"/>
      <c r="GX74" s="61"/>
      <c r="GY74" s="61"/>
      <c r="GZ74" s="61"/>
      <c r="HA74" s="61"/>
      <c r="HB74" s="61"/>
      <c r="HC74" s="61"/>
      <c r="HD74" s="61"/>
      <c r="HE74" s="61"/>
      <c r="HF74" s="61"/>
      <c r="HG74" s="61"/>
      <c r="HH74" s="61"/>
      <c r="HI74" s="61"/>
      <c r="HJ74" s="61"/>
      <c r="HK74" s="61"/>
      <c r="HL74" s="61"/>
      <c r="HM74" s="61"/>
      <c r="HN74" s="61"/>
      <c r="HO74" s="61"/>
      <c r="HP74" s="61"/>
      <c r="HQ74" s="61"/>
      <c r="HR74" s="61"/>
      <c r="HS74" s="61"/>
      <c r="HT74" s="61"/>
      <c r="HU74" s="61"/>
      <c r="HV74" s="61"/>
      <c r="HW74" s="61"/>
      <c r="HX74" s="61"/>
      <c r="HY74" s="61"/>
      <c r="HZ74" s="61"/>
      <c r="IA74" s="61"/>
      <c r="IB74" s="61"/>
      <c r="IC74" s="61"/>
      <c r="ID74" s="61"/>
      <c r="IE74" s="61"/>
      <c r="IF74" s="61"/>
      <c r="IG74" s="61"/>
      <c r="IH74" s="61"/>
      <c r="II74" s="61"/>
      <c r="IJ74" s="61"/>
      <c r="IK74" s="61"/>
      <c r="IL74" s="61"/>
      <c r="IM74" s="61"/>
      <c r="IN74" s="61"/>
      <c r="IO74" s="61"/>
      <c r="IP74" s="61"/>
      <c r="IQ74" s="61"/>
      <c r="IR74" s="61"/>
      <c r="IS74" s="61"/>
    </row>
    <row r="75" spans="1:253" x14ac:dyDescent="0.2">
      <c r="A75" s="52" t="s">
        <v>194</v>
      </c>
      <c r="B75" s="52">
        <v>2</v>
      </c>
      <c r="C75" s="52" t="s">
        <v>86</v>
      </c>
      <c r="D75" s="180" t="s">
        <v>314</v>
      </c>
      <c r="E75" s="88">
        <v>23.59</v>
      </c>
      <c r="F75" s="89">
        <v>82</v>
      </c>
      <c r="G75" s="89">
        <v>98.95</v>
      </c>
      <c r="H75" s="90">
        <v>610000</v>
      </c>
      <c r="I75" s="91"/>
      <c r="J75" s="92">
        <f>G75*F75/100</f>
        <v>81.13900000000001</v>
      </c>
      <c r="K75" s="92">
        <v>80.191566666666674</v>
      </c>
      <c r="L75" s="52"/>
      <c r="M75" s="52"/>
      <c r="N75" s="52"/>
      <c r="O75" s="52"/>
      <c r="P75" s="93"/>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c r="BX75" s="52"/>
      <c r="BY75" s="52"/>
      <c r="BZ75" s="52"/>
      <c r="CA75" s="52"/>
      <c r="CB75" s="52"/>
      <c r="CC75" s="52"/>
      <c r="CD75" s="52"/>
      <c r="CE75" s="52"/>
      <c r="CF75" s="52"/>
      <c r="CG75" s="52"/>
      <c r="CH75" s="52"/>
      <c r="CI75" s="52"/>
      <c r="CJ75" s="52"/>
      <c r="CK75" s="52"/>
      <c r="CL75" s="52"/>
      <c r="CM75" s="52"/>
      <c r="CN75" s="52"/>
      <c r="CO75" s="52"/>
      <c r="CP75" s="52"/>
      <c r="CQ75" s="52"/>
      <c r="CR75" s="52"/>
      <c r="CS75" s="52"/>
      <c r="CT75" s="52"/>
      <c r="CU75" s="52"/>
      <c r="CV75" s="52"/>
      <c r="CW75" s="52"/>
      <c r="CX75" s="52"/>
      <c r="CY75" s="52"/>
      <c r="CZ75" s="52"/>
      <c r="DA75" s="52"/>
      <c r="DB75" s="52"/>
      <c r="DC75" s="52"/>
      <c r="DD75" s="52"/>
      <c r="DE75" s="52"/>
      <c r="DF75" s="52"/>
      <c r="DG75" s="52"/>
      <c r="DH75" s="52"/>
      <c r="DI75" s="52"/>
      <c r="DJ75" s="52"/>
      <c r="DK75" s="52"/>
      <c r="DL75" s="52"/>
      <c r="DM75" s="52"/>
      <c r="DN75" s="52"/>
      <c r="DO75" s="52"/>
      <c r="DP75" s="52"/>
      <c r="DQ75" s="52"/>
      <c r="DR75" s="52"/>
      <c r="DS75" s="52"/>
      <c r="DT75" s="52"/>
      <c r="DU75" s="52"/>
      <c r="DV75" s="52"/>
      <c r="DW75" s="52"/>
      <c r="DX75" s="52"/>
      <c r="DY75" s="52"/>
      <c r="DZ75" s="52"/>
      <c r="EA75" s="52"/>
      <c r="EB75" s="52"/>
      <c r="EC75" s="52"/>
      <c r="ED75" s="52"/>
      <c r="EE75" s="52"/>
      <c r="EF75" s="52"/>
      <c r="EG75" s="52"/>
      <c r="EH75" s="52"/>
      <c r="EI75" s="52"/>
      <c r="EJ75" s="52"/>
      <c r="EK75" s="52"/>
      <c r="EL75" s="52"/>
      <c r="EM75" s="52"/>
      <c r="EN75" s="52"/>
      <c r="EO75" s="52"/>
      <c r="EP75" s="52"/>
      <c r="EQ75" s="52"/>
      <c r="ER75" s="52"/>
      <c r="ES75" s="52"/>
      <c r="ET75" s="52"/>
      <c r="EU75" s="52"/>
      <c r="EV75" s="52"/>
      <c r="EW75" s="52"/>
      <c r="EX75" s="52"/>
      <c r="EY75" s="52"/>
      <c r="EZ75" s="52"/>
      <c r="FA75" s="52"/>
      <c r="FB75" s="52"/>
      <c r="FC75" s="52"/>
      <c r="FD75" s="52"/>
      <c r="FE75" s="52"/>
      <c r="FF75" s="52"/>
      <c r="FG75" s="52"/>
      <c r="FH75" s="52"/>
      <c r="FI75" s="52"/>
      <c r="FJ75" s="52"/>
      <c r="FK75" s="52"/>
      <c r="FL75" s="52"/>
      <c r="FM75" s="52"/>
      <c r="FN75" s="52"/>
      <c r="FO75" s="52"/>
      <c r="FP75" s="52"/>
      <c r="FQ75" s="52"/>
      <c r="FR75" s="52"/>
      <c r="FS75" s="52"/>
      <c r="FT75" s="52"/>
      <c r="FU75" s="52"/>
      <c r="FV75" s="52"/>
      <c r="FW75" s="52"/>
      <c r="FX75" s="52"/>
      <c r="FY75" s="52"/>
      <c r="FZ75" s="52"/>
      <c r="GA75" s="52"/>
      <c r="GB75" s="52"/>
      <c r="GC75" s="52"/>
      <c r="GD75" s="52"/>
      <c r="GE75" s="52"/>
      <c r="GF75" s="52"/>
      <c r="GG75" s="52"/>
      <c r="GH75" s="52"/>
      <c r="GI75" s="52"/>
      <c r="GJ75" s="52"/>
      <c r="GK75" s="52"/>
      <c r="GL75" s="52"/>
      <c r="GM75" s="52"/>
      <c r="GN75" s="52"/>
      <c r="GO75" s="52"/>
      <c r="GP75" s="52"/>
      <c r="GQ75" s="52"/>
      <c r="GR75" s="52"/>
      <c r="GS75" s="52"/>
      <c r="GT75" s="52"/>
      <c r="GU75" s="52"/>
      <c r="GV75" s="52"/>
      <c r="GW75" s="52"/>
      <c r="GX75" s="52"/>
      <c r="GY75" s="52"/>
      <c r="GZ75" s="52"/>
      <c r="HA75" s="52"/>
      <c r="HB75" s="52"/>
      <c r="HC75" s="52"/>
      <c r="HD75" s="52"/>
      <c r="HE75" s="52"/>
      <c r="HF75" s="52"/>
      <c r="HG75" s="52"/>
      <c r="HH75" s="52"/>
      <c r="HI75" s="52"/>
      <c r="HJ75" s="52"/>
      <c r="HK75" s="52"/>
      <c r="HL75" s="52"/>
      <c r="HM75" s="52"/>
      <c r="HN75" s="52"/>
      <c r="HO75" s="52"/>
      <c r="HP75" s="52"/>
      <c r="HQ75" s="52"/>
      <c r="HR75" s="52"/>
      <c r="HS75" s="52"/>
      <c r="HT75" s="52"/>
      <c r="HU75" s="52"/>
      <c r="HV75" s="52"/>
      <c r="HW75" s="52"/>
      <c r="HX75" s="52"/>
      <c r="HY75" s="52"/>
      <c r="HZ75" s="52"/>
      <c r="IA75" s="52"/>
      <c r="IB75" s="52"/>
      <c r="IC75" s="52"/>
      <c r="ID75" s="52"/>
      <c r="IE75" s="52"/>
      <c r="IF75" s="52"/>
      <c r="IG75" s="52"/>
      <c r="IH75" s="52"/>
      <c r="II75" s="52"/>
      <c r="IJ75" s="52"/>
      <c r="IK75" s="52"/>
      <c r="IL75" s="52"/>
      <c r="IM75" s="52"/>
      <c r="IN75" s="52"/>
      <c r="IO75" s="52"/>
      <c r="IP75" s="52"/>
      <c r="IQ75" s="52"/>
      <c r="IR75" s="52"/>
      <c r="IS75" s="52"/>
    </row>
    <row r="76" spans="1:253" x14ac:dyDescent="0.2">
      <c r="A76" s="121" t="s">
        <v>483</v>
      </c>
      <c r="B76" s="52">
        <v>2</v>
      </c>
      <c r="C76" s="121" t="s">
        <v>484</v>
      </c>
      <c r="D76" s="180" t="s">
        <v>485</v>
      </c>
      <c r="E76" s="88"/>
      <c r="F76" s="89">
        <v>0</v>
      </c>
      <c r="G76" s="89">
        <v>0</v>
      </c>
      <c r="H76" s="90">
        <v>1283000</v>
      </c>
      <c r="I76" s="91"/>
      <c r="J76" s="92">
        <f t="shared" ref="J76" si="3">G76*F76/100</f>
        <v>0</v>
      </c>
      <c r="K76" s="92">
        <v>80.191566666666674</v>
      </c>
      <c r="L76" s="52"/>
      <c r="M76" s="52"/>
      <c r="N76" s="52"/>
      <c r="O76" s="52"/>
      <c r="P76" s="93"/>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52"/>
      <c r="BZ76" s="52"/>
      <c r="CA76" s="52"/>
      <c r="CB76" s="52"/>
      <c r="CC76" s="52"/>
      <c r="CD76" s="52"/>
      <c r="CE76" s="52"/>
      <c r="CF76" s="52"/>
      <c r="CG76" s="52"/>
      <c r="CH76" s="52"/>
      <c r="CI76" s="52"/>
      <c r="CJ76" s="52"/>
      <c r="CK76" s="52"/>
      <c r="CL76" s="52"/>
      <c r="CM76" s="52"/>
      <c r="CN76" s="52"/>
      <c r="CO76" s="52"/>
      <c r="CP76" s="52"/>
      <c r="CQ76" s="52"/>
      <c r="CR76" s="52"/>
      <c r="CS76" s="52"/>
      <c r="CT76" s="52"/>
      <c r="CU76" s="52"/>
      <c r="CV76" s="52"/>
      <c r="CW76" s="52"/>
      <c r="CX76" s="52"/>
      <c r="CY76" s="52"/>
      <c r="CZ76" s="52"/>
      <c r="DA76" s="52"/>
      <c r="DB76" s="52"/>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c r="EC76" s="52"/>
      <c r="ED76" s="52"/>
      <c r="EE76" s="52"/>
      <c r="EF76" s="52"/>
      <c r="EG76" s="52"/>
      <c r="EH76" s="52"/>
      <c r="EI76" s="52"/>
      <c r="EJ76" s="52"/>
      <c r="EK76" s="52"/>
      <c r="EL76" s="52"/>
      <c r="EM76" s="52"/>
      <c r="EN76" s="52"/>
      <c r="EO76" s="52"/>
      <c r="EP76" s="52"/>
      <c r="EQ76" s="52"/>
      <c r="ER76" s="52"/>
      <c r="ES76" s="52"/>
      <c r="ET76" s="52"/>
      <c r="EU76" s="52"/>
      <c r="EV76" s="52"/>
      <c r="EW76" s="52"/>
      <c r="EX76" s="52"/>
      <c r="EY76" s="52"/>
      <c r="EZ76" s="52"/>
      <c r="FA76" s="52"/>
      <c r="FB76" s="52"/>
      <c r="FC76" s="52"/>
      <c r="FD76" s="52"/>
      <c r="FE76" s="52"/>
      <c r="FF76" s="52"/>
      <c r="FG76" s="52"/>
      <c r="FH76" s="52"/>
      <c r="FI76" s="52"/>
      <c r="FJ76" s="52"/>
      <c r="FK76" s="52"/>
      <c r="FL76" s="52"/>
      <c r="FM76" s="52"/>
      <c r="FN76" s="52"/>
      <c r="FO76" s="52"/>
      <c r="FP76" s="52"/>
      <c r="FQ76" s="52"/>
      <c r="FR76" s="52"/>
      <c r="FS76" s="52"/>
      <c r="FT76" s="52"/>
      <c r="FU76" s="52"/>
      <c r="FV76" s="52"/>
      <c r="FW76" s="52"/>
      <c r="FX76" s="52"/>
      <c r="FY76" s="52"/>
      <c r="FZ76" s="52"/>
      <c r="GA76" s="52"/>
      <c r="GB76" s="52"/>
      <c r="GC76" s="52"/>
      <c r="GD76" s="52"/>
      <c r="GE76" s="52"/>
      <c r="GF76" s="52"/>
      <c r="GG76" s="52"/>
      <c r="GH76" s="52"/>
      <c r="GI76" s="52"/>
      <c r="GJ76" s="52"/>
      <c r="GK76" s="52"/>
      <c r="GL76" s="52"/>
      <c r="GM76" s="52"/>
      <c r="GN76" s="52"/>
      <c r="GO76" s="52"/>
      <c r="GP76" s="52"/>
      <c r="GQ76" s="52"/>
      <c r="GR76" s="52"/>
      <c r="GS76" s="52"/>
      <c r="GT76" s="52"/>
      <c r="GU76" s="52"/>
      <c r="GV76" s="52"/>
      <c r="GW76" s="52"/>
      <c r="GX76" s="52"/>
      <c r="GY76" s="52"/>
      <c r="GZ76" s="52"/>
      <c r="HA76" s="52"/>
      <c r="HB76" s="52"/>
      <c r="HC76" s="52"/>
      <c r="HD76" s="52"/>
      <c r="HE76" s="52"/>
      <c r="HF76" s="52"/>
      <c r="HG76" s="52"/>
      <c r="HH76" s="52"/>
      <c r="HI76" s="52"/>
      <c r="HJ76" s="52"/>
      <c r="HK76" s="52"/>
      <c r="HL76" s="52"/>
      <c r="HM76" s="52"/>
      <c r="HN76" s="52"/>
      <c r="HO76" s="52"/>
      <c r="HP76" s="52"/>
      <c r="HQ76" s="52"/>
      <c r="HR76" s="52"/>
      <c r="HS76" s="52"/>
      <c r="HT76" s="52"/>
      <c r="HU76" s="52"/>
      <c r="HV76" s="52"/>
      <c r="HW76" s="52"/>
      <c r="HX76" s="52"/>
      <c r="HY76" s="52"/>
      <c r="HZ76" s="52"/>
      <c r="IA76" s="52"/>
      <c r="IB76" s="52"/>
      <c r="IC76" s="52"/>
      <c r="ID76" s="52"/>
      <c r="IE76" s="52"/>
      <c r="IF76" s="52"/>
      <c r="IG76" s="52"/>
      <c r="IH76" s="52"/>
      <c r="II76" s="52"/>
      <c r="IJ76" s="52"/>
      <c r="IK76" s="52"/>
      <c r="IL76" s="52"/>
      <c r="IM76" s="52"/>
      <c r="IN76" s="52"/>
      <c r="IO76" s="52"/>
      <c r="IP76" s="52"/>
      <c r="IQ76" s="52"/>
      <c r="IR76" s="52"/>
      <c r="IS76" s="52"/>
    </row>
    <row r="77" spans="1:253" x14ac:dyDescent="0.2">
      <c r="A77" s="121" t="s">
        <v>440</v>
      </c>
      <c r="B77" s="52">
        <v>2</v>
      </c>
      <c r="C77" s="121" t="s">
        <v>442</v>
      </c>
      <c r="D77" s="180" t="s">
        <v>443</v>
      </c>
      <c r="E77" s="88">
        <v>10.34</v>
      </c>
      <c r="F77" s="89">
        <v>93</v>
      </c>
      <c r="G77" s="89">
        <v>97</v>
      </c>
      <c r="H77" s="90">
        <v>600000</v>
      </c>
      <c r="I77" s="91"/>
      <c r="J77" s="92">
        <f t="shared" si="0"/>
        <v>90.21</v>
      </c>
      <c r="K77" s="92">
        <v>80.191566666666674</v>
      </c>
      <c r="L77" s="52"/>
      <c r="M77" s="52" t="s">
        <v>441</v>
      </c>
      <c r="N77" s="52"/>
      <c r="O77" s="52"/>
      <c r="P77" s="93"/>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2"/>
      <c r="BV77" s="52"/>
      <c r="BW77" s="52"/>
      <c r="BX77" s="52"/>
      <c r="BY77" s="52"/>
      <c r="BZ77" s="52"/>
      <c r="CA77" s="52"/>
      <c r="CB77" s="52"/>
      <c r="CC77" s="52"/>
      <c r="CD77" s="52"/>
      <c r="CE77" s="52"/>
      <c r="CF77" s="52"/>
      <c r="CG77" s="52"/>
      <c r="CH77" s="52"/>
      <c r="CI77" s="52"/>
      <c r="CJ77" s="52"/>
      <c r="CK77" s="52"/>
      <c r="CL77" s="52"/>
      <c r="CM77" s="52"/>
      <c r="CN77" s="52"/>
      <c r="CO77" s="52"/>
      <c r="CP77" s="52"/>
      <c r="CQ77" s="52"/>
      <c r="CR77" s="52"/>
      <c r="CS77" s="52"/>
      <c r="CT77" s="52"/>
      <c r="CU77" s="52"/>
      <c r="CV77" s="52"/>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52"/>
      <c r="FX77" s="52"/>
      <c r="FY77" s="52"/>
      <c r="FZ77" s="52"/>
      <c r="GA77" s="52"/>
      <c r="GB77" s="52"/>
      <c r="GC77" s="52"/>
      <c r="GD77" s="52"/>
      <c r="GE77" s="52"/>
      <c r="GF77" s="52"/>
      <c r="GG77" s="52"/>
      <c r="GH77" s="52"/>
      <c r="GI77" s="52"/>
      <c r="GJ77" s="52"/>
      <c r="GK77" s="52"/>
      <c r="GL77" s="52"/>
      <c r="GM77" s="52"/>
      <c r="GN77" s="52"/>
      <c r="GO77" s="52"/>
      <c r="GP77" s="52"/>
      <c r="GQ77" s="52"/>
      <c r="GR77" s="52"/>
      <c r="GS77" s="52"/>
      <c r="GT77" s="52"/>
      <c r="GU77" s="52"/>
      <c r="GV77" s="52"/>
      <c r="GW77" s="52"/>
      <c r="GX77" s="52"/>
      <c r="GY77" s="52"/>
      <c r="GZ77" s="52"/>
      <c r="HA77" s="52"/>
      <c r="HB77" s="52"/>
      <c r="HC77" s="52"/>
      <c r="HD77" s="52"/>
      <c r="HE77" s="52"/>
      <c r="HF77" s="52"/>
      <c r="HG77" s="52"/>
      <c r="HH77" s="52"/>
      <c r="HI77" s="52"/>
      <c r="HJ77" s="52"/>
      <c r="HK77" s="52"/>
      <c r="HL77" s="52"/>
      <c r="HM77" s="52"/>
      <c r="HN77" s="52"/>
      <c r="HO77" s="52"/>
      <c r="HP77" s="52"/>
      <c r="HQ77" s="52"/>
      <c r="HR77" s="52"/>
      <c r="HS77" s="52"/>
      <c r="HT77" s="52"/>
      <c r="HU77" s="52"/>
      <c r="HV77" s="52"/>
      <c r="HW77" s="52"/>
      <c r="HX77" s="52"/>
      <c r="HY77" s="52"/>
      <c r="HZ77" s="52"/>
      <c r="IA77" s="52"/>
      <c r="IB77" s="52"/>
      <c r="IC77" s="52"/>
      <c r="ID77" s="52"/>
      <c r="IE77" s="52"/>
      <c r="IF77" s="52"/>
      <c r="IG77" s="52"/>
      <c r="IH77" s="52"/>
      <c r="II77" s="52"/>
      <c r="IJ77" s="52"/>
      <c r="IK77" s="52"/>
      <c r="IL77" s="52"/>
      <c r="IM77" s="52"/>
      <c r="IN77" s="52"/>
      <c r="IO77" s="52"/>
      <c r="IP77" s="52"/>
      <c r="IQ77" s="52"/>
      <c r="IR77" s="52"/>
      <c r="IS77" s="52"/>
    </row>
    <row r="78" spans="1:253" s="52" customFormat="1" x14ac:dyDescent="0.2">
      <c r="A78" s="61" t="s">
        <v>44</v>
      </c>
      <c r="B78" s="61">
        <v>1</v>
      </c>
      <c r="C78" s="61" t="s">
        <v>515</v>
      </c>
      <c r="D78" s="176" t="s">
        <v>514</v>
      </c>
      <c r="E78" s="94">
        <v>19.04</v>
      </c>
      <c r="F78" s="50">
        <v>77</v>
      </c>
      <c r="G78" s="50">
        <v>95.92</v>
      </c>
      <c r="H78" s="51">
        <v>2315400</v>
      </c>
      <c r="I78" s="95"/>
      <c r="J78" s="64">
        <f t="shared" si="0"/>
        <v>73.858400000000003</v>
      </c>
      <c r="K78" s="64">
        <v>73.561900000000009</v>
      </c>
      <c r="L78" s="61"/>
      <c r="M78" s="61"/>
      <c r="N78" s="61"/>
      <c r="O78" s="61"/>
      <c r="P78" s="96"/>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61"/>
      <c r="BS78" s="61"/>
      <c r="BT78" s="61"/>
      <c r="BU78" s="61"/>
      <c r="BV78" s="61"/>
      <c r="BW78" s="61"/>
      <c r="BX78" s="61"/>
      <c r="BY78" s="61"/>
      <c r="BZ78" s="61"/>
      <c r="CA78" s="61"/>
      <c r="CB78" s="61"/>
      <c r="CC78" s="61"/>
      <c r="CD78" s="61"/>
      <c r="CE78" s="61"/>
      <c r="CF78" s="61"/>
      <c r="CG78" s="61"/>
      <c r="CH78" s="61"/>
      <c r="CI78" s="61"/>
      <c r="CJ78" s="61"/>
      <c r="CK78" s="61"/>
      <c r="CL78" s="61"/>
      <c r="CM78" s="61"/>
      <c r="CN78" s="61"/>
      <c r="CO78" s="61"/>
      <c r="CP78" s="61"/>
      <c r="CQ78" s="61"/>
      <c r="CR78" s="61"/>
      <c r="CS78" s="61"/>
      <c r="CT78" s="61"/>
      <c r="CU78" s="61"/>
      <c r="CV78" s="61"/>
      <c r="CW78" s="61"/>
      <c r="CX78" s="61"/>
      <c r="CY78" s="61"/>
      <c r="CZ78" s="61"/>
      <c r="DA78" s="61"/>
      <c r="DB78" s="61"/>
      <c r="DC78" s="61"/>
      <c r="DD78" s="61"/>
      <c r="DE78" s="61"/>
      <c r="DF78" s="61"/>
      <c r="DG78" s="61"/>
      <c r="DH78" s="61"/>
      <c r="DI78" s="61"/>
      <c r="DJ78" s="61"/>
      <c r="DK78" s="61"/>
      <c r="DL78" s="61"/>
      <c r="DM78" s="61"/>
      <c r="DN78" s="61"/>
      <c r="DO78" s="61"/>
      <c r="DP78" s="61"/>
      <c r="DQ78" s="61"/>
      <c r="DR78" s="61"/>
      <c r="DS78" s="61"/>
      <c r="DT78" s="61"/>
      <c r="DU78" s="61"/>
      <c r="DV78" s="61"/>
      <c r="DW78" s="61"/>
      <c r="DX78" s="61"/>
      <c r="DY78" s="61"/>
      <c r="DZ78" s="61"/>
      <c r="EA78" s="61"/>
      <c r="EB78" s="61"/>
      <c r="EC78" s="61"/>
      <c r="ED78" s="61"/>
      <c r="EE78" s="61"/>
      <c r="EF78" s="61"/>
      <c r="EG78" s="61"/>
      <c r="EH78" s="61"/>
      <c r="EI78" s="61"/>
      <c r="EJ78" s="61"/>
      <c r="EK78" s="61"/>
      <c r="EL78" s="61"/>
      <c r="EM78" s="61"/>
      <c r="EN78" s="61"/>
      <c r="EO78" s="61"/>
      <c r="EP78" s="61"/>
      <c r="EQ78" s="61"/>
      <c r="ER78" s="61"/>
      <c r="ES78" s="61"/>
      <c r="ET78" s="61"/>
      <c r="EU78" s="61"/>
      <c r="EV78" s="61"/>
      <c r="EW78" s="61"/>
      <c r="EX78" s="61"/>
      <c r="EY78" s="61"/>
      <c r="EZ78" s="61"/>
      <c r="FA78" s="61"/>
      <c r="FB78" s="61"/>
      <c r="FC78" s="61"/>
      <c r="FD78" s="61"/>
      <c r="FE78" s="61"/>
      <c r="FF78" s="61"/>
      <c r="FG78" s="61"/>
      <c r="FH78" s="61"/>
      <c r="FI78" s="61"/>
      <c r="FJ78" s="61"/>
      <c r="FK78" s="61"/>
      <c r="FL78" s="61"/>
      <c r="FM78" s="61"/>
      <c r="FN78" s="61"/>
      <c r="FO78" s="61"/>
      <c r="FP78" s="61"/>
      <c r="FQ78" s="61"/>
      <c r="FR78" s="61"/>
      <c r="FS78" s="61"/>
      <c r="FT78" s="61"/>
      <c r="FU78" s="61"/>
      <c r="FV78" s="61"/>
      <c r="FW78" s="61"/>
      <c r="FX78" s="61"/>
      <c r="FY78" s="61"/>
      <c r="FZ78" s="61"/>
      <c r="GA78" s="61"/>
      <c r="GB78" s="61"/>
      <c r="GC78" s="61"/>
      <c r="GD78" s="61"/>
      <c r="GE78" s="61"/>
      <c r="GF78" s="61"/>
      <c r="GG78" s="61"/>
      <c r="GH78" s="61"/>
      <c r="GI78" s="61"/>
      <c r="GJ78" s="61"/>
      <c r="GK78" s="61"/>
      <c r="GL78" s="61"/>
      <c r="GM78" s="61"/>
      <c r="GN78" s="61"/>
      <c r="GO78" s="61"/>
      <c r="GP78" s="61"/>
      <c r="GQ78" s="61"/>
      <c r="GR78" s="61"/>
      <c r="GS78" s="61"/>
      <c r="GT78" s="61"/>
      <c r="GU78" s="61"/>
      <c r="GV78" s="61"/>
      <c r="GW78" s="61"/>
      <c r="GX78" s="61"/>
      <c r="GY78" s="61"/>
      <c r="GZ78" s="61"/>
      <c r="HA78" s="61"/>
      <c r="HB78" s="61"/>
      <c r="HC78" s="61"/>
      <c r="HD78" s="61"/>
      <c r="HE78" s="61"/>
      <c r="HF78" s="61"/>
      <c r="HG78" s="61"/>
      <c r="HH78" s="61"/>
      <c r="HI78" s="61"/>
      <c r="HJ78" s="61"/>
      <c r="HK78" s="61"/>
      <c r="HL78" s="61"/>
      <c r="HM78" s="61"/>
      <c r="HN78" s="61"/>
      <c r="HO78" s="61"/>
      <c r="HP78" s="61"/>
      <c r="HQ78" s="61"/>
      <c r="HR78" s="61"/>
      <c r="HS78" s="61"/>
      <c r="HT78" s="61"/>
      <c r="HU78" s="61"/>
      <c r="HV78" s="61"/>
      <c r="HW78" s="61"/>
      <c r="HX78" s="61"/>
      <c r="HY78" s="61"/>
      <c r="HZ78" s="61"/>
      <c r="IA78" s="61"/>
      <c r="IB78" s="61"/>
      <c r="IC78" s="61"/>
      <c r="ID78" s="61"/>
      <c r="IE78" s="61"/>
      <c r="IF78" s="61"/>
      <c r="IG78" s="61"/>
      <c r="IH78" s="61"/>
      <c r="II78" s="61"/>
      <c r="IJ78" s="61"/>
      <c r="IK78" s="61"/>
      <c r="IL78" s="61"/>
      <c r="IM78" s="61"/>
      <c r="IN78" s="61"/>
      <c r="IO78" s="61"/>
      <c r="IP78" s="61"/>
      <c r="IQ78" s="61"/>
      <c r="IR78" s="61"/>
      <c r="IS78" s="61"/>
    </row>
    <row r="79" spans="1:253" x14ac:dyDescent="0.2">
      <c r="A79" s="52" t="s">
        <v>45</v>
      </c>
      <c r="B79" s="52">
        <v>2</v>
      </c>
      <c r="C79" s="52" t="s">
        <v>316</v>
      </c>
      <c r="D79" s="180" t="s">
        <v>315</v>
      </c>
      <c r="E79" s="88">
        <v>20.3</v>
      </c>
      <c r="F79" s="89">
        <v>88</v>
      </c>
      <c r="G79" s="89">
        <v>89.69</v>
      </c>
      <c r="H79" s="90"/>
      <c r="I79" s="91"/>
      <c r="J79" s="92">
        <f t="shared" ref="J79:J134" si="4">G79*F79/100</f>
        <v>78.927199999999999</v>
      </c>
      <c r="K79" s="92">
        <v>78.927199999999999</v>
      </c>
      <c r="L79" s="52"/>
      <c r="M79" s="52"/>
      <c r="N79" s="52"/>
      <c r="O79" s="52"/>
      <c r="P79" s="93"/>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52"/>
      <c r="BM79" s="52"/>
      <c r="BN79" s="52"/>
      <c r="BO79" s="52"/>
      <c r="BP79" s="52"/>
      <c r="BQ79" s="52"/>
      <c r="BR79" s="52"/>
      <c r="BS79" s="52"/>
      <c r="BT79" s="52"/>
      <c r="BU79" s="52"/>
      <c r="BV79" s="52"/>
      <c r="BW79" s="52"/>
      <c r="BX79" s="52"/>
      <c r="BY79" s="52"/>
      <c r="BZ79" s="52"/>
      <c r="CA79" s="52"/>
      <c r="CB79" s="52"/>
      <c r="CC79" s="52"/>
      <c r="CD79" s="52"/>
      <c r="CE79" s="52"/>
      <c r="CF79" s="52"/>
      <c r="CG79" s="52"/>
      <c r="CH79" s="52"/>
      <c r="CI79" s="52"/>
      <c r="CJ79" s="52"/>
      <c r="CK79" s="52"/>
      <c r="CL79" s="52"/>
      <c r="CM79" s="52"/>
      <c r="CN79" s="52"/>
      <c r="CO79" s="52"/>
      <c r="CP79" s="52"/>
      <c r="CQ79" s="52"/>
      <c r="CR79" s="52"/>
      <c r="CS79" s="52"/>
      <c r="CT79" s="52"/>
      <c r="CU79" s="52"/>
      <c r="CV79" s="52"/>
      <c r="CW79" s="52"/>
      <c r="CX79" s="52"/>
      <c r="CY79" s="52"/>
      <c r="CZ79" s="52"/>
      <c r="DA79" s="52"/>
      <c r="DB79" s="52"/>
      <c r="DC79" s="52"/>
      <c r="DD79" s="52"/>
      <c r="DE79" s="52"/>
      <c r="DF79" s="52"/>
      <c r="DG79" s="52"/>
      <c r="DH79" s="52"/>
      <c r="DI79" s="52"/>
      <c r="DJ79" s="52"/>
      <c r="DK79" s="52"/>
      <c r="DL79" s="52"/>
      <c r="DM79" s="52"/>
      <c r="DN79" s="52"/>
      <c r="DO79" s="52"/>
      <c r="DP79" s="52"/>
      <c r="DQ79" s="52"/>
      <c r="DR79" s="52"/>
      <c r="DS79" s="52"/>
      <c r="DT79" s="52"/>
      <c r="DU79" s="52"/>
      <c r="DV79" s="52"/>
      <c r="DW79" s="52"/>
      <c r="DX79" s="52"/>
      <c r="DY79" s="52"/>
      <c r="DZ79" s="52"/>
      <c r="EA79" s="52"/>
      <c r="EB79" s="52"/>
      <c r="EC79" s="52"/>
      <c r="ED79" s="52"/>
      <c r="EE79" s="52"/>
      <c r="EF79" s="52"/>
      <c r="EG79" s="52"/>
      <c r="EH79" s="52"/>
      <c r="EI79" s="52"/>
      <c r="EJ79" s="52"/>
      <c r="EK79" s="52"/>
      <c r="EL79" s="52"/>
      <c r="EM79" s="52"/>
      <c r="EN79" s="52"/>
      <c r="EO79" s="52"/>
      <c r="EP79" s="52"/>
      <c r="EQ79" s="52"/>
      <c r="ER79" s="52"/>
      <c r="ES79" s="52"/>
      <c r="ET79" s="52"/>
      <c r="EU79" s="52"/>
      <c r="EV79" s="52"/>
      <c r="EW79" s="52"/>
      <c r="EX79" s="52"/>
      <c r="EY79" s="52"/>
      <c r="EZ79" s="52"/>
      <c r="FA79" s="52"/>
      <c r="FB79" s="52"/>
      <c r="FC79" s="52"/>
      <c r="FD79" s="52"/>
      <c r="FE79" s="52"/>
      <c r="FF79" s="52"/>
      <c r="FG79" s="52"/>
      <c r="FH79" s="52"/>
      <c r="FI79" s="52"/>
      <c r="FJ79" s="52"/>
      <c r="FK79" s="52"/>
      <c r="FL79" s="52"/>
      <c r="FM79" s="52"/>
      <c r="FN79" s="52"/>
      <c r="FO79" s="52"/>
      <c r="FP79" s="52"/>
      <c r="FQ79" s="52"/>
      <c r="FR79" s="52"/>
      <c r="FS79" s="52"/>
      <c r="FT79" s="52"/>
      <c r="FU79" s="52"/>
      <c r="FV79" s="52"/>
      <c r="FW79" s="52"/>
      <c r="FX79" s="52"/>
      <c r="FY79" s="52"/>
      <c r="FZ79" s="52"/>
      <c r="GA79" s="52"/>
      <c r="GB79" s="52"/>
      <c r="GC79" s="52"/>
      <c r="GD79" s="52"/>
      <c r="GE79" s="52"/>
      <c r="GF79" s="52"/>
      <c r="GG79" s="52"/>
      <c r="GH79" s="52"/>
      <c r="GI79" s="52"/>
      <c r="GJ79" s="52"/>
      <c r="GK79" s="52"/>
      <c r="GL79" s="52"/>
      <c r="GM79" s="52"/>
      <c r="GN79" s="52"/>
      <c r="GO79" s="52"/>
      <c r="GP79" s="52"/>
      <c r="GQ79" s="52"/>
      <c r="GR79" s="52"/>
      <c r="GS79" s="52"/>
      <c r="GT79" s="52"/>
      <c r="GU79" s="52"/>
      <c r="GV79" s="52"/>
      <c r="GW79" s="52"/>
      <c r="GX79" s="52"/>
      <c r="GY79" s="52"/>
      <c r="GZ79" s="52"/>
      <c r="HA79" s="52"/>
      <c r="HB79" s="52"/>
      <c r="HC79" s="52"/>
      <c r="HD79" s="52"/>
      <c r="HE79" s="52"/>
      <c r="HF79" s="52"/>
      <c r="HG79" s="52"/>
      <c r="HH79" s="52"/>
      <c r="HI79" s="52"/>
      <c r="HJ79" s="52"/>
      <c r="HK79" s="52"/>
      <c r="HL79" s="52"/>
      <c r="HM79" s="52"/>
      <c r="HN79" s="52"/>
      <c r="HO79" s="52"/>
      <c r="HP79" s="52"/>
      <c r="HQ79" s="52"/>
      <c r="HR79" s="52"/>
      <c r="HS79" s="52"/>
      <c r="HT79" s="52"/>
      <c r="HU79" s="52"/>
      <c r="HV79" s="52"/>
      <c r="HW79" s="52"/>
      <c r="HX79" s="52"/>
      <c r="HY79" s="52"/>
      <c r="HZ79" s="52"/>
      <c r="IA79" s="52"/>
      <c r="IB79" s="52"/>
      <c r="IC79" s="52"/>
      <c r="ID79" s="52"/>
      <c r="IE79" s="52"/>
      <c r="IF79" s="52"/>
      <c r="IG79" s="52"/>
      <c r="IH79" s="52"/>
      <c r="II79" s="52"/>
      <c r="IJ79" s="52"/>
      <c r="IK79" s="52"/>
      <c r="IL79" s="52"/>
      <c r="IM79" s="52"/>
      <c r="IN79" s="52"/>
      <c r="IO79" s="52"/>
      <c r="IP79" s="52"/>
      <c r="IQ79" s="52"/>
      <c r="IR79" s="52"/>
      <c r="IS79" s="52"/>
    </row>
    <row r="80" spans="1:253" x14ac:dyDescent="0.2">
      <c r="A80" s="61" t="s">
        <v>196</v>
      </c>
      <c r="B80" s="61">
        <v>1</v>
      </c>
      <c r="C80" s="61" t="s">
        <v>517</v>
      </c>
      <c r="D80" s="176" t="s">
        <v>516</v>
      </c>
      <c r="E80" s="62">
        <v>3.53</v>
      </c>
      <c r="F80" s="50">
        <v>96</v>
      </c>
      <c r="G80" s="50">
        <v>96.76</v>
      </c>
      <c r="H80" s="51">
        <v>88000</v>
      </c>
      <c r="J80" s="64">
        <f t="shared" si="4"/>
        <v>92.889600000000016</v>
      </c>
      <c r="K80" s="64">
        <v>89.406871428571435</v>
      </c>
      <c r="M80" s="61" t="s">
        <v>195</v>
      </c>
      <c r="P80" s="96"/>
    </row>
    <row r="81" spans="1:253" x14ac:dyDescent="0.2">
      <c r="A81" s="52" t="s">
        <v>437</v>
      </c>
      <c r="B81" s="52">
        <v>2</v>
      </c>
      <c r="C81" s="52" t="s">
        <v>438</v>
      </c>
      <c r="D81" s="180" t="s">
        <v>439</v>
      </c>
      <c r="E81" s="88">
        <v>16.82</v>
      </c>
      <c r="F81" s="89">
        <v>95</v>
      </c>
      <c r="G81" s="89">
        <v>96</v>
      </c>
      <c r="H81" s="90">
        <v>210000</v>
      </c>
      <c r="I81" s="91"/>
      <c r="J81" s="92">
        <f t="shared" si="4"/>
        <v>91.2</v>
      </c>
      <c r="K81" s="92">
        <v>78.927199999999999</v>
      </c>
      <c r="L81" s="52"/>
      <c r="M81" s="52"/>
      <c r="N81" s="52"/>
      <c r="O81" s="52"/>
      <c r="P81" s="93"/>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2"/>
      <c r="AV81" s="52"/>
      <c r="AW81" s="52"/>
      <c r="AX81" s="52"/>
      <c r="AY81" s="52"/>
      <c r="AZ81" s="52"/>
      <c r="BA81" s="52"/>
      <c r="BB81" s="52"/>
      <c r="BC81" s="52"/>
      <c r="BD81" s="52"/>
      <c r="BE81" s="52"/>
      <c r="BF81" s="52"/>
      <c r="BG81" s="52"/>
      <c r="BH81" s="52"/>
      <c r="BI81" s="52"/>
      <c r="BJ81" s="52"/>
      <c r="BK81" s="52"/>
      <c r="BL81" s="52"/>
      <c r="BM81" s="52"/>
      <c r="BN81" s="52"/>
      <c r="BO81" s="52"/>
      <c r="BP81" s="52"/>
      <c r="BQ81" s="52"/>
      <c r="BR81" s="52"/>
      <c r="BS81" s="52"/>
      <c r="BT81" s="52"/>
      <c r="BU81" s="52"/>
      <c r="BV81" s="52"/>
      <c r="BW81" s="52"/>
      <c r="BX81" s="52"/>
      <c r="BY81" s="52"/>
      <c r="BZ81" s="52"/>
      <c r="CA81" s="52"/>
      <c r="CB81" s="52"/>
      <c r="CC81" s="52"/>
      <c r="CD81" s="52"/>
      <c r="CE81" s="52"/>
      <c r="CF81" s="52"/>
      <c r="CG81" s="52"/>
      <c r="CH81" s="52"/>
      <c r="CI81" s="52"/>
      <c r="CJ81" s="52"/>
      <c r="CK81" s="52"/>
      <c r="CL81" s="52"/>
      <c r="CM81" s="52"/>
      <c r="CN81" s="52"/>
      <c r="CO81" s="52"/>
      <c r="CP81" s="52"/>
      <c r="CQ81" s="52"/>
      <c r="CR81" s="52"/>
      <c r="CS81" s="52"/>
      <c r="CT81" s="52"/>
      <c r="CU81" s="52"/>
      <c r="CV81" s="52"/>
      <c r="CW81" s="52"/>
      <c r="CX81" s="52"/>
      <c r="CY81" s="52"/>
      <c r="CZ81" s="52"/>
      <c r="DA81" s="52"/>
      <c r="DB81" s="52"/>
      <c r="DC81" s="52"/>
      <c r="DD81" s="52"/>
      <c r="DE81" s="52"/>
      <c r="DF81" s="52"/>
      <c r="DG81" s="52"/>
      <c r="DH81" s="52"/>
      <c r="DI81" s="52"/>
      <c r="DJ81" s="52"/>
      <c r="DK81" s="52"/>
      <c r="DL81" s="52"/>
      <c r="DM81" s="52"/>
      <c r="DN81" s="52"/>
      <c r="DO81" s="52"/>
      <c r="DP81" s="52"/>
      <c r="DQ81" s="52"/>
      <c r="DR81" s="52"/>
      <c r="DS81" s="52"/>
      <c r="DT81" s="52"/>
      <c r="DU81" s="52"/>
      <c r="DV81" s="52"/>
      <c r="DW81" s="52"/>
      <c r="DX81" s="52"/>
      <c r="DY81" s="52"/>
      <c r="DZ81" s="52"/>
      <c r="EA81" s="52"/>
      <c r="EB81" s="52"/>
      <c r="EC81" s="52"/>
      <c r="ED81" s="52"/>
      <c r="EE81" s="52"/>
      <c r="EF81" s="52"/>
      <c r="EG81" s="52"/>
      <c r="EH81" s="52"/>
      <c r="EI81" s="52"/>
      <c r="EJ81" s="52"/>
      <c r="EK81" s="52"/>
      <c r="EL81" s="52"/>
      <c r="EM81" s="52"/>
      <c r="EN81" s="52"/>
      <c r="EO81" s="52"/>
      <c r="EP81" s="52"/>
      <c r="EQ81" s="52"/>
      <c r="ER81" s="52"/>
      <c r="ES81" s="52"/>
      <c r="ET81" s="52"/>
      <c r="EU81" s="52"/>
      <c r="EV81" s="52"/>
      <c r="EW81" s="52"/>
      <c r="EX81" s="52"/>
      <c r="EY81" s="52"/>
      <c r="EZ81" s="52"/>
      <c r="FA81" s="52"/>
      <c r="FB81" s="52"/>
      <c r="FC81" s="52"/>
      <c r="FD81" s="52"/>
      <c r="FE81" s="52"/>
      <c r="FF81" s="52"/>
      <c r="FG81" s="52"/>
      <c r="FH81" s="52"/>
      <c r="FI81" s="52"/>
      <c r="FJ81" s="52"/>
      <c r="FK81" s="52"/>
      <c r="FL81" s="52"/>
      <c r="FM81" s="52"/>
      <c r="FN81" s="52"/>
      <c r="FO81" s="52"/>
      <c r="FP81" s="52"/>
      <c r="FQ81" s="52"/>
      <c r="FR81" s="52"/>
      <c r="FS81" s="52"/>
      <c r="FT81" s="52"/>
      <c r="FU81" s="52"/>
      <c r="FV81" s="52"/>
      <c r="FW81" s="52"/>
      <c r="FX81" s="52"/>
      <c r="FY81" s="52"/>
      <c r="FZ81" s="52"/>
      <c r="GA81" s="52"/>
      <c r="GB81" s="52"/>
      <c r="GC81" s="52"/>
      <c r="GD81" s="52"/>
      <c r="GE81" s="52"/>
      <c r="GF81" s="52"/>
      <c r="GG81" s="52"/>
      <c r="GH81" s="52"/>
      <c r="GI81" s="52"/>
      <c r="GJ81" s="52"/>
      <c r="GK81" s="52"/>
      <c r="GL81" s="52"/>
      <c r="GM81" s="52"/>
      <c r="GN81" s="52"/>
      <c r="GO81" s="52"/>
      <c r="GP81" s="52"/>
      <c r="GQ81" s="52"/>
      <c r="GR81" s="52"/>
      <c r="GS81" s="52"/>
      <c r="GT81" s="52"/>
      <c r="GU81" s="52"/>
      <c r="GV81" s="52"/>
      <c r="GW81" s="52"/>
      <c r="GX81" s="52"/>
      <c r="GY81" s="52"/>
      <c r="GZ81" s="52"/>
      <c r="HA81" s="52"/>
      <c r="HB81" s="52"/>
      <c r="HC81" s="52"/>
      <c r="HD81" s="52"/>
      <c r="HE81" s="52"/>
      <c r="HF81" s="52"/>
      <c r="HG81" s="52"/>
      <c r="HH81" s="52"/>
      <c r="HI81" s="52"/>
      <c r="HJ81" s="52"/>
      <c r="HK81" s="52"/>
      <c r="HL81" s="52"/>
      <c r="HM81" s="52"/>
      <c r="HN81" s="52"/>
      <c r="HO81" s="52"/>
      <c r="HP81" s="52"/>
      <c r="HQ81" s="52"/>
      <c r="HR81" s="52"/>
      <c r="HS81" s="52"/>
      <c r="HT81" s="52"/>
      <c r="HU81" s="52"/>
      <c r="HV81" s="52"/>
      <c r="HW81" s="52"/>
      <c r="HX81" s="52"/>
      <c r="HY81" s="52"/>
      <c r="HZ81" s="52"/>
      <c r="IA81" s="52"/>
      <c r="IB81" s="52"/>
      <c r="IC81" s="52"/>
      <c r="ID81" s="52"/>
      <c r="IE81" s="52"/>
      <c r="IF81" s="52"/>
      <c r="IG81" s="52"/>
      <c r="IH81" s="52"/>
      <c r="II81" s="52"/>
      <c r="IJ81" s="52"/>
      <c r="IK81" s="52"/>
      <c r="IL81" s="52"/>
      <c r="IM81" s="52"/>
      <c r="IN81" s="52"/>
      <c r="IO81" s="52"/>
      <c r="IP81" s="52"/>
      <c r="IQ81" s="52"/>
      <c r="IR81" s="52"/>
      <c r="IS81" s="52"/>
    </row>
    <row r="82" spans="1:253" x14ac:dyDescent="0.2">
      <c r="A82" s="61" t="s">
        <v>46</v>
      </c>
      <c r="B82" s="61">
        <v>1</v>
      </c>
      <c r="C82" s="61" t="s">
        <v>47</v>
      </c>
      <c r="D82" s="176" t="s">
        <v>317</v>
      </c>
      <c r="E82" s="62">
        <v>5.42</v>
      </c>
      <c r="F82" s="50">
        <v>93</v>
      </c>
      <c r="G82" s="50">
        <v>99.48</v>
      </c>
      <c r="H82" s="51">
        <v>4900000</v>
      </c>
      <c r="J82" s="64">
        <f t="shared" si="4"/>
        <v>92.516400000000019</v>
      </c>
      <c r="K82" s="64">
        <v>89.81986666666667</v>
      </c>
      <c r="P82" s="96"/>
    </row>
    <row r="83" spans="1:253" x14ac:dyDescent="0.2">
      <c r="A83" s="61" t="s">
        <v>48</v>
      </c>
      <c r="B83" s="61">
        <v>1</v>
      </c>
      <c r="C83" s="61" t="s">
        <v>49</v>
      </c>
      <c r="D83" s="176" t="s">
        <v>318</v>
      </c>
      <c r="E83" s="94">
        <v>2.93</v>
      </c>
      <c r="F83" s="50">
        <v>79</v>
      </c>
      <c r="G83" s="50">
        <v>99.68</v>
      </c>
      <c r="H83" s="51">
        <v>533000</v>
      </c>
      <c r="J83" s="64">
        <f t="shared" si="4"/>
        <v>78.747200000000007</v>
      </c>
      <c r="K83" s="64">
        <v>81.331600000000009</v>
      </c>
      <c r="P83" s="96"/>
    </row>
    <row r="84" spans="1:253" s="52" customFormat="1" x14ac:dyDescent="0.2">
      <c r="A84" s="61" t="s">
        <v>50</v>
      </c>
      <c r="B84" s="61"/>
      <c r="C84" s="61"/>
      <c r="D84" s="176"/>
      <c r="E84" s="94">
        <v>1.45</v>
      </c>
      <c r="F84" s="50"/>
      <c r="G84" s="50"/>
      <c r="H84" s="51"/>
      <c r="I84" s="95"/>
      <c r="J84" s="61">
        <f t="shared" si="4"/>
        <v>0</v>
      </c>
      <c r="K84" s="61"/>
      <c r="L84" s="61"/>
      <c r="M84" s="61"/>
      <c r="N84" s="61"/>
      <c r="O84" s="61"/>
      <c r="P84" s="96"/>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c r="BN84" s="61"/>
      <c r="BO84" s="61"/>
      <c r="BP84" s="61"/>
      <c r="BQ84" s="61"/>
      <c r="BR84" s="61"/>
      <c r="BS84" s="61"/>
      <c r="BT84" s="61"/>
      <c r="BU84" s="61"/>
      <c r="BV84" s="61"/>
      <c r="BW84" s="61"/>
      <c r="BX84" s="61"/>
      <c r="BY84" s="61"/>
      <c r="BZ84" s="61"/>
      <c r="CA84" s="61"/>
      <c r="CB84" s="61"/>
      <c r="CC84" s="61"/>
      <c r="CD84" s="61"/>
      <c r="CE84" s="61"/>
      <c r="CF84" s="61"/>
      <c r="CG84" s="61"/>
      <c r="CH84" s="61"/>
      <c r="CI84" s="61"/>
      <c r="CJ84" s="61"/>
      <c r="CK84" s="61"/>
      <c r="CL84" s="61"/>
      <c r="CM84" s="61"/>
      <c r="CN84" s="61"/>
      <c r="CO84" s="61"/>
      <c r="CP84" s="61"/>
      <c r="CQ84" s="61"/>
      <c r="CR84" s="61"/>
      <c r="CS84" s="61"/>
      <c r="CT84" s="61"/>
      <c r="CU84" s="61"/>
      <c r="CV84" s="61"/>
      <c r="CW84" s="61"/>
      <c r="CX84" s="61"/>
      <c r="CY84" s="61"/>
      <c r="CZ84" s="61"/>
      <c r="DA84" s="61"/>
      <c r="DB84" s="61"/>
      <c r="DC84" s="61"/>
      <c r="DD84" s="61"/>
      <c r="DE84" s="61"/>
      <c r="DF84" s="61"/>
      <c r="DG84" s="61"/>
      <c r="DH84" s="61"/>
      <c r="DI84" s="61"/>
      <c r="DJ84" s="61"/>
      <c r="DK84" s="61"/>
      <c r="DL84" s="61"/>
      <c r="DM84" s="61"/>
      <c r="DN84" s="61"/>
      <c r="DO84" s="61"/>
      <c r="DP84" s="61"/>
      <c r="DQ84" s="61"/>
      <c r="DR84" s="61"/>
      <c r="DS84" s="61"/>
      <c r="DT84" s="61"/>
      <c r="DU84" s="61"/>
      <c r="DV84" s="61"/>
      <c r="DW84" s="61"/>
      <c r="DX84" s="61"/>
      <c r="DY84" s="61"/>
      <c r="DZ84" s="61"/>
      <c r="EA84" s="61"/>
      <c r="EB84" s="61"/>
      <c r="EC84" s="61"/>
      <c r="ED84" s="61"/>
      <c r="EE84" s="61"/>
      <c r="EF84" s="61"/>
      <c r="EG84" s="61"/>
      <c r="EH84" s="61"/>
      <c r="EI84" s="61"/>
      <c r="EJ84" s="61"/>
      <c r="EK84" s="61"/>
      <c r="EL84" s="61"/>
      <c r="EM84" s="61"/>
      <c r="EN84" s="61"/>
      <c r="EO84" s="61"/>
      <c r="EP84" s="61"/>
      <c r="EQ84" s="61"/>
      <c r="ER84" s="61"/>
      <c r="ES84" s="61"/>
      <c r="ET84" s="61"/>
      <c r="EU84" s="61"/>
      <c r="EV84" s="61"/>
      <c r="EW84" s="61"/>
      <c r="EX84" s="61"/>
      <c r="EY84" s="61"/>
      <c r="EZ84" s="61"/>
      <c r="FA84" s="61"/>
      <c r="FB84" s="61"/>
      <c r="FC84" s="61"/>
      <c r="FD84" s="61"/>
      <c r="FE84" s="61"/>
      <c r="FF84" s="61"/>
      <c r="FG84" s="61"/>
      <c r="FH84" s="61"/>
      <c r="FI84" s="61"/>
      <c r="FJ84" s="61"/>
      <c r="FK84" s="61"/>
      <c r="FL84" s="61"/>
      <c r="FM84" s="61"/>
      <c r="FN84" s="61"/>
      <c r="FO84" s="61"/>
      <c r="FP84" s="61"/>
      <c r="FQ84" s="61"/>
      <c r="FR84" s="61"/>
      <c r="FS84" s="61"/>
      <c r="FT84" s="61"/>
      <c r="FU84" s="61"/>
      <c r="FV84" s="61"/>
      <c r="FW84" s="61"/>
      <c r="FX84" s="61"/>
      <c r="FY84" s="61"/>
      <c r="FZ84" s="61"/>
      <c r="GA84" s="61"/>
      <c r="GB84" s="61"/>
      <c r="GC84" s="61"/>
      <c r="GD84" s="61"/>
      <c r="GE84" s="61"/>
      <c r="GF84" s="61"/>
      <c r="GG84" s="61"/>
      <c r="GH84" s="61"/>
      <c r="GI84" s="61"/>
      <c r="GJ84" s="61"/>
      <c r="GK84" s="61"/>
      <c r="GL84" s="61"/>
      <c r="GM84" s="61"/>
      <c r="GN84" s="61"/>
      <c r="GO84" s="61"/>
      <c r="GP84" s="61"/>
      <c r="GQ84" s="61"/>
      <c r="GR84" s="61"/>
      <c r="GS84" s="61"/>
      <c r="GT84" s="61"/>
      <c r="GU84" s="61"/>
      <c r="GV84" s="61"/>
      <c r="GW84" s="61"/>
      <c r="GX84" s="61"/>
      <c r="GY84" s="61"/>
      <c r="GZ84" s="61"/>
      <c r="HA84" s="61"/>
      <c r="HB84" s="61"/>
      <c r="HC84" s="61"/>
      <c r="HD84" s="61"/>
      <c r="HE84" s="61"/>
      <c r="HF84" s="61"/>
      <c r="HG84" s="61"/>
      <c r="HH84" s="61"/>
      <c r="HI84" s="61"/>
      <c r="HJ84" s="61"/>
      <c r="HK84" s="61"/>
      <c r="HL84" s="61"/>
      <c r="HM84" s="61"/>
      <c r="HN84" s="61"/>
      <c r="HO84" s="61"/>
      <c r="HP84" s="61"/>
      <c r="HQ84" s="61"/>
      <c r="HR84" s="61"/>
      <c r="HS84" s="61"/>
      <c r="HT84" s="61"/>
      <c r="HU84" s="61"/>
      <c r="HV84" s="61"/>
      <c r="HW84" s="61"/>
      <c r="HX84" s="61"/>
      <c r="HY84" s="61"/>
      <c r="HZ84" s="61"/>
      <c r="IA84" s="61"/>
      <c r="IB84" s="61"/>
      <c r="IC84" s="61"/>
      <c r="ID84" s="61"/>
      <c r="IE84" s="61"/>
      <c r="IF84" s="61"/>
      <c r="IG84" s="61"/>
      <c r="IH84" s="61"/>
      <c r="II84" s="61"/>
      <c r="IJ84" s="61"/>
      <c r="IK84" s="61"/>
      <c r="IL84" s="61"/>
      <c r="IM84" s="61"/>
      <c r="IN84" s="61"/>
      <c r="IO84" s="61"/>
      <c r="IP84" s="61"/>
      <c r="IQ84" s="61"/>
      <c r="IR84" s="61"/>
      <c r="IS84" s="61"/>
    </row>
    <row r="85" spans="1:253" s="52" customFormat="1" x14ac:dyDescent="0.2">
      <c r="A85" s="52" t="s">
        <v>376</v>
      </c>
      <c r="B85" s="52">
        <v>2</v>
      </c>
      <c r="C85" s="52" t="s">
        <v>377</v>
      </c>
      <c r="D85" s="180" t="s">
        <v>378</v>
      </c>
      <c r="E85" s="88">
        <v>22.3</v>
      </c>
      <c r="F85" s="89">
        <v>92</v>
      </c>
      <c r="G85" s="89">
        <v>99.85</v>
      </c>
      <c r="H85" s="90">
        <v>70000</v>
      </c>
      <c r="I85" s="91"/>
      <c r="J85" s="92">
        <f t="shared" si="4"/>
        <v>91.861999999999995</v>
      </c>
      <c r="K85" s="92">
        <v>91.86</v>
      </c>
      <c r="P85" s="93"/>
    </row>
    <row r="86" spans="1:253" x14ac:dyDescent="0.2">
      <c r="A86" s="52" t="s">
        <v>199</v>
      </c>
      <c r="B86" s="52">
        <v>2</v>
      </c>
      <c r="C86" s="52" t="s">
        <v>43</v>
      </c>
      <c r="D86" s="180" t="s">
        <v>319</v>
      </c>
      <c r="E86" s="88">
        <v>18.71</v>
      </c>
      <c r="F86" s="89">
        <v>90</v>
      </c>
      <c r="G86" s="89">
        <v>94.44</v>
      </c>
      <c r="H86" s="90">
        <v>592000</v>
      </c>
      <c r="I86" s="91"/>
      <c r="J86" s="92">
        <f t="shared" si="4"/>
        <v>84.996000000000009</v>
      </c>
      <c r="K86" s="92">
        <v>88.402344444444438</v>
      </c>
      <c r="L86" s="52"/>
      <c r="M86" s="52" t="s">
        <v>197</v>
      </c>
      <c r="N86" s="52"/>
      <c r="O86" s="52"/>
      <c r="P86" s="93"/>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c r="CX86" s="52"/>
      <c r="CY86" s="52"/>
      <c r="CZ86" s="52"/>
      <c r="DA86" s="52"/>
      <c r="DB86" s="52"/>
      <c r="DC86" s="52"/>
      <c r="DD86" s="52"/>
      <c r="DE86" s="52"/>
      <c r="DF86" s="52"/>
      <c r="DG86" s="52"/>
      <c r="DH86" s="52"/>
      <c r="DI86" s="52"/>
      <c r="DJ86" s="52"/>
      <c r="DK86" s="52"/>
      <c r="DL86" s="52"/>
      <c r="DM86" s="52"/>
      <c r="DN86" s="52"/>
      <c r="DO86" s="52"/>
      <c r="DP86" s="52"/>
      <c r="DQ86" s="52"/>
      <c r="DR86" s="52"/>
      <c r="DS86" s="52"/>
      <c r="DT86" s="52"/>
      <c r="DU86" s="52"/>
      <c r="DV86" s="52"/>
      <c r="DW86" s="52"/>
      <c r="DX86" s="52"/>
      <c r="DY86" s="52"/>
      <c r="DZ86" s="52"/>
      <c r="EA86" s="52"/>
      <c r="EB86" s="52"/>
      <c r="EC86" s="52"/>
      <c r="ED86" s="52"/>
      <c r="EE86" s="52"/>
      <c r="EF86" s="52"/>
      <c r="EG86" s="52"/>
      <c r="EH86" s="52"/>
      <c r="EI86" s="52"/>
      <c r="EJ86" s="52"/>
      <c r="EK86" s="52"/>
      <c r="EL86" s="52"/>
      <c r="EM86" s="52"/>
      <c r="EN86" s="52"/>
      <c r="EO86" s="52"/>
      <c r="EP86" s="52"/>
      <c r="EQ86" s="52"/>
      <c r="ER86" s="52"/>
      <c r="ES86" s="52"/>
      <c r="ET86" s="52"/>
      <c r="EU86" s="52"/>
      <c r="EV86" s="52"/>
      <c r="EW86" s="52"/>
      <c r="EX86" s="52"/>
      <c r="EY86" s="52"/>
      <c r="EZ86" s="52"/>
      <c r="FA86" s="52"/>
      <c r="FB86" s="52"/>
      <c r="FC86" s="52"/>
      <c r="FD86" s="52"/>
      <c r="FE86" s="52"/>
      <c r="FF86" s="52"/>
      <c r="FG86" s="52"/>
      <c r="FH86" s="52"/>
      <c r="FI86" s="52"/>
      <c r="FJ86" s="52"/>
      <c r="FK86" s="52"/>
      <c r="FL86" s="52"/>
      <c r="FM86" s="52"/>
      <c r="FN86" s="52"/>
      <c r="FO86" s="52"/>
      <c r="FP86" s="52"/>
      <c r="FQ86" s="52"/>
      <c r="FR86" s="52"/>
      <c r="FS86" s="52"/>
      <c r="FT86" s="52"/>
      <c r="FU86" s="52"/>
      <c r="FV86" s="52"/>
      <c r="FW86" s="52"/>
      <c r="FX86" s="52"/>
      <c r="FY86" s="52"/>
      <c r="FZ86" s="52"/>
      <c r="GA86" s="52"/>
      <c r="GB86" s="52"/>
      <c r="GC86" s="52"/>
      <c r="GD86" s="52"/>
      <c r="GE86" s="52"/>
      <c r="GF86" s="52"/>
      <c r="GG86" s="52"/>
      <c r="GH86" s="52"/>
      <c r="GI86" s="52"/>
      <c r="GJ86" s="52"/>
      <c r="GK86" s="52"/>
      <c r="GL86" s="52"/>
      <c r="GM86" s="52"/>
      <c r="GN86" s="52"/>
      <c r="GO86" s="52"/>
      <c r="GP86" s="52"/>
      <c r="GQ86" s="52"/>
      <c r="GR86" s="52"/>
      <c r="GS86" s="52"/>
      <c r="GT86" s="52"/>
      <c r="GU86" s="52"/>
      <c r="GV86" s="52"/>
      <c r="GW86" s="52"/>
      <c r="GX86" s="52"/>
      <c r="GY86" s="52"/>
      <c r="GZ86" s="52"/>
      <c r="HA86" s="52"/>
      <c r="HB86" s="52"/>
      <c r="HC86" s="52"/>
      <c r="HD86" s="52"/>
      <c r="HE86" s="52"/>
      <c r="HF86" s="52"/>
      <c r="HG86" s="52"/>
      <c r="HH86" s="52"/>
      <c r="HI86" s="52"/>
      <c r="HJ86" s="52"/>
      <c r="HK86" s="52"/>
      <c r="HL86" s="52"/>
      <c r="HM86" s="52"/>
      <c r="HN86" s="52"/>
      <c r="HO86" s="52"/>
      <c r="HP86" s="52"/>
      <c r="HQ86" s="52"/>
      <c r="HR86" s="52"/>
      <c r="HS86" s="52"/>
      <c r="HT86" s="52"/>
      <c r="HU86" s="52"/>
      <c r="HV86" s="52"/>
      <c r="HW86" s="52"/>
      <c r="HX86" s="52"/>
      <c r="HY86" s="52"/>
      <c r="HZ86" s="52"/>
      <c r="IA86" s="52"/>
      <c r="IB86" s="52"/>
      <c r="IC86" s="52"/>
      <c r="ID86" s="52"/>
      <c r="IE86" s="52"/>
      <c r="IF86" s="52"/>
      <c r="IG86" s="52"/>
      <c r="IH86" s="52"/>
      <c r="II86" s="52"/>
      <c r="IJ86" s="52"/>
      <c r="IK86" s="52"/>
      <c r="IL86" s="52"/>
      <c r="IM86" s="52"/>
      <c r="IN86" s="52"/>
      <c r="IO86" s="52"/>
      <c r="IP86" s="52"/>
      <c r="IQ86" s="52"/>
      <c r="IR86" s="52"/>
      <c r="IS86" s="52"/>
    </row>
    <row r="87" spans="1:253" s="74" customFormat="1" x14ac:dyDescent="0.2">
      <c r="A87" s="118" t="s">
        <v>200</v>
      </c>
      <c r="B87" s="118">
        <v>1</v>
      </c>
      <c r="C87" s="118" t="s">
        <v>518</v>
      </c>
      <c r="D87" s="187" t="s">
        <v>519</v>
      </c>
      <c r="E87" s="128">
        <v>4.66</v>
      </c>
      <c r="F87" s="37">
        <v>90</v>
      </c>
      <c r="G87" s="37">
        <v>97.7</v>
      </c>
      <c r="H87" s="120">
        <v>175000</v>
      </c>
      <c r="I87" s="95"/>
      <c r="J87" s="64">
        <f t="shared" si="4"/>
        <v>87.93</v>
      </c>
      <c r="K87" s="64">
        <v>90.823425</v>
      </c>
      <c r="L87" s="61"/>
      <c r="M87" s="61" t="s">
        <v>198</v>
      </c>
      <c r="N87" s="61" t="s">
        <v>379</v>
      </c>
      <c r="O87" s="61"/>
      <c r="P87" s="96"/>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61"/>
      <c r="BR87" s="61"/>
      <c r="BS87" s="61"/>
      <c r="BT87" s="61"/>
      <c r="BU87" s="61"/>
      <c r="BV87" s="61"/>
      <c r="BW87" s="61"/>
      <c r="BX87" s="61"/>
      <c r="BY87" s="61"/>
      <c r="BZ87" s="61"/>
      <c r="CA87" s="61"/>
      <c r="CB87" s="61"/>
      <c r="CC87" s="61"/>
      <c r="CD87" s="61"/>
      <c r="CE87" s="61"/>
      <c r="CF87" s="61"/>
      <c r="CG87" s="61"/>
      <c r="CH87" s="61"/>
      <c r="CI87" s="61"/>
      <c r="CJ87" s="61"/>
      <c r="CK87" s="61"/>
      <c r="CL87" s="61"/>
      <c r="CM87" s="61"/>
      <c r="CN87" s="61"/>
      <c r="CO87" s="61"/>
      <c r="CP87" s="61"/>
      <c r="CQ87" s="61"/>
      <c r="CR87" s="61"/>
      <c r="CS87" s="61"/>
      <c r="CT87" s="61"/>
      <c r="CU87" s="61"/>
      <c r="CV87" s="61"/>
      <c r="CW87" s="61"/>
      <c r="CX87" s="61"/>
      <c r="CY87" s="61"/>
      <c r="CZ87" s="61"/>
      <c r="DA87" s="61"/>
      <c r="DB87" s="61"/>
      <c r="DC87" s="61"/>
      <c r="DD87" s="61"/>
      <c r="DE87" s="61"/>
      <c r="DF87" s="61"/>
      <c r="DG87" s="61"/>
      <c r="DH87" s="61"/>
      <c r="DI87" s="61"/>
      <c r="DJ87" s="61"/>
      <c r="DK87" s="61"/>
      <c r="DL87" s="61"/>
      <c r="DM87" s="61"/>
      <c r="DN87" s="61"/>
      <c r="DO87" s="61"/>
      <c r="DP87" s="61"/>
      <c r="DQ87" s="61"/>
      <c r="DR87" s="61"/>
      <c r="DS87" s="61"/>
      <c r="DT87" s="61"/>
      <c r="DU87" s="61"/>
      <c r="DV87" s="61"/>
      <c r="DW87" s="61"/>
      <c r="DX87" s="61"/>
      <c r="DY87" s="61"/>
      <c r="DZ87" s="61"/>
      <c r="EA87" s="61"/>
      <c r="EB87" s="61"/>
      <c r="EC87" s="61"/>
      <c r="ED87" s="61"/>
      <c r="EE87" s="61"/>
      <c r="EF87" s="61"/>
      <c r="EG87" s="61"/>
      <c r="EH87" s="61"/>
      <c r="EI87" s="61"/>
      <c r="EJ87" s="61"/>
      <c r="EK87" s="61"/>
      <c r="EL87" s="61"/>
      <c r="EM87" s="61"/>
      <c r="EN87" s="61"/>
      <c r="EO87" s="61"/>
      <c r="EP87" s="61"/>
      <c r="EQ87" s="61"/>
      <c r="ER87" s="61"/>
      <c r="ES87" s="61"/>
      <c r="ET87" s="61"/>
      <c r="EU87" s="61"/>
      <c r="EV87" s="61"/>
      <c r="EW87" s="61"/>
      <c r="EX87" s="61"/>
      <c r="EY87" s="61"/>
      <c r="EZ87" s="61"/>
      <c r="FA87" s="61"/>
      <c r="FB87" s="61"/>
      <c r="FC87" s="61"/>
      <c r="FD87" s="61"/>
      <c r="FE87" s="61"/>
      <c r="FF87" s="61"/>
      <c r="FG87" s="61"/>
      <c r="FH87" s="61"/>
      <c r="FI87" s="61"/>
      <c r="FJ87" s="61"/>
      <c r="FK87" s="61"/>
      <c r="FL87" s="61"/>
      <c r="FM87" s="61"/>
      <c r="FN87" s="61"/>
      <c r="FO87" s="61"/>
      <c r="FP87" s="61"/>
      <c r="FQ87" s="61"/>
      <c r="FR87" s="61"/>
      <c r="FS87" s="61"/>
      <c r="FT87" s="61"/>
      <c r="FU87" s="61"/>
      <c r="FV87" s="61"/>
      <c r="FW87" s="61"/>
      <c r="FX87" s="61"/>
      <c r="FY87" s="61"/>
      <c r="FZ87" s="61"/>
      <c r="GA87" s="61"/>
      <c r="GB87" s="61"/>
      <c r="GC87" s="61"/>
      <c r="GD87" s="61"/>
      <c r="GE87" s="61"/>
      <c r="GF87" s="61"/>
      <c r="GG87" s="61"/>
      <c r="GH87" s="61"/>
      <c r="GI87" s="61"/>
      <c r="GJ87" s="61"/>
      <c r="GK87" s="61"/>
      <c r="GL87" s="61"/>
      <c r="GM87" s="61"/>
      <c r="GN87" s="61"/>
      <c r="GO87" s="61"/>
      <c r="GP87" s="61"/>
      <c r="GQ87" s="61"/>
      <c r="GR87" s="61"/>
      <c r="GS87" s="61"/>
      <c r="GT87" s="61"/>
      <c r="GU87" s="61"/>
      <c r="GV87" s="61"/>
      <c r="GW87" s="61"/>
      <c r="GX87" s="61"/>
      <c r="GY87" s="61"/>
      <c r="GZ87" s="61"/>
      <c r="HA87" s="61"/>
      <c r="HB87" s="61"/>
      <c r="HC87" s="61"/>
      <c r="HD87" s="61"/>
      <c r="HE87" s="61"/>
      <c r="HF87" s="61"/>
      <c r="HG87" s="61"/>
      <c r="HH87" s="61"/>
      <c r="HI87" s="61"/>
      <c r="HJ87" s="61"/>
      <c r="HK87" s="61"/>
      <c r="HL87" s="61"/>
      <c r="HM87" s="61"/>
      <c r="HN87" s="61"/>
      <c r="HO87" s="61"/>
      <c r="HP87" s="61"/>
      <c r="HQ87" s="61"/>
      <c r="HR87" s="61"/>
      <c r="HS87" s="61"/>
      <c r="HT87" s="61"/>
      <c r="HU87" s="61"/>
      <c r="HV87" s="61"/>
      <c r="HW87" s="61"/>
      <c r="HX87" s="61"/>
      <c r="HY87" s="61"/>
      <c r="HZ87" s="61"/>
      <c r="IA87" s="61"/>
      <c r="IB87" s="61"/>
      <c r="IC87" s="61"/>
      <c r="ID87" s="61"/>
      <c r="IE87" s="61"/>
      <c r="IF87" s="61"/>
      <c r="IG87" s="61"/>
      <c r="IH87" s="61"/>
      <c r="II87" s="61"/>
      <c r="IJ87" s="61"/>
      <c r="IK87" s="61"/>
      <c r="IL87" s="61"/>
      <c r="IM87" s="61"/>
      <c r="IN87" s="61"/>
      <c r="IO87" s="61"/>
      <c r="IP87" s="61"/>
      <c r="IQ87" s="61"/>
      <c r="IR87" s="61"/>
      <c r="IS87" s="61"/>
    </row>
    <row r="88" spans="1:253" s="145" customFormat="1" x14ac:dyDescent="0.2">
      <c r="A88" s="74" t="s">
        <v>201</v>
      </c>
      <c r="B88" s="74">
        <v>3</v>
      </c>
      <c r="C88" s="74" t="s">
        <v>51</v>
      </c>
      <c r="D88" s="184" t="s">
        <v>320</v>
      </c>
      <c r="E88" s="106">
        <v>10.23</v>
      </c>
      <c r="F88" s="107">
        <v>63</v>
      </c>
      <c r="G88" s="107">
        <v>41.63</v>
      </c>
      <c r="H88" s="108">
        <v>2500000</v>
      </c>
      <c r="I88" s="149"/>
      <c r="J88" s="147">
        <f t="shared" si="4"/>
        <v>26.226900000000001</v>
      </c>
      <c r="K88" s="147">
        <v>25.970700000000001</v>
      </c>
      <c r="P88" s="141"/>
    </row>
    <row r="89" spans="1:253" s="74" customFormat="1" x14ac:dyDescent="0.2">
      <c r="A89" s="74" t="s">
        <v>416</v>
      </c>
      <c r="B89" s="74">
        <v>3</v>
      </c>
      <c r="C89" s="74" t="s">
        <v>417</v>
      </c>
      <c r="D89" s="184" t="s">
        <v>418</v>
      </c>
      <c r="E89" s="106">
        <v>15.25</v>
      </c>
      <c r="F89" s="107">
        <v>94</v>
      </c>
      <c r="G89" s="107">
        <v>34.35</v>
      </c>
      <c r="H89" s="108">
        <v>907200</v>
      </c>
      <c r="I89" s="109"/>
      <c r="J89" s="110">
        <f t="shared" si="4"/>
        <v>32.289000000000001</v>
      </c>
      <c r="K89" s="110">
        <v>32.29</v>
      </c>
      <c r="P89" s="111"/>
    </row>
    <row r="90" spans="1:253" s="52" customFormat="1" x14ac:dyDescent="0.2">
      <c r="A90" s="74" t="s">
        <v>202</v>
      </c>
      <c r="B90" s="74">
        <v>3</v>
      </c>
      <c r="C90" s="74" t="s">
        <v>52</v>
      </c>
      <c r="D90" s="184" t="s">
        <v>322</v>
      </c>
      <c r="E90" s="106">
        <v>11.59</v>
      </c>
      <c r="F90" s="107">
        <v>85</v>
      </c>
      <c r="G90" s="107">
        <v>33.36</v>
      </c>
      <c r="H90" s="108">
        <v>2500000</v>
      </c>
      <c r="I90" s="109"/>
      <c r="J90" s="110">
        <f t="shared" si="4"/>
        <v>28.355999999999998</v>
      </c>
      <c r="K90" s="110">
        <v>18.699533333333335</v>
      </c>
      <c r="L90" s="74"/>
      <c r="M90" s="74"/>
      <c r="N90" s="74"/>
      <c r="O90" s="74"/>
      <c r="P90" s="111"/>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c r="BL90" s="74"/>
      <c r="BM90" s="74"/>
      <c r="BN90" s="74"/>
      <c r="BO90" s="74"/>
      <c r="BP90" s="74"/>
      <c r="BQ90" s="74"/>
      <c r="BR90" s="74"/>
      <c r="BS90" s="74"/>
      <c r="BT90" s="74"/>
      <c r="BU90" s="74"/>
      <c r="BV90" s="74"/>
      <c r="BW90" s="74"/>
      <c r="BX90" s="74"/>
      <c r="BY90" s="74"/>
      <c r="BZ90" s="74"/>
      <c r="CA90" s="74"/>
      <c r="CB90" s="74"/>
      <c r="CC90" s="74"/>
      <c r="CD90" s="74"/>
      <c r="CE90" s="74"/>
      <c r="CF90" s="74"/>
      <c r="CG90" s="74"/>
      <c r="CH90" s="74"/>
      <c r="CI90" s="74"/>
      <c r="CJ90" s="74"/>
      <c r="CK90" s="74"/>
      <c r="CL90" s="74"/>
      <c r="CM90" s="74"/>
      <c r="CN90" s="74"/>
      <c r="CO90" s="74"/>
      <c r="CP90" s="74"/>
      <c r="CQ90" s="74"/>
      <c r="CR90" s="74"/>
      <c r="CS90" s="74"/>
      <c r="CT90" s="74"/>
      <c r="CU90" s="74"/>
      <c r="CV90" s="74"/>
      <c r="CW90" s="74"/>
      <c r="CX90" s="74"/>
      <c r="CY90" s="74"/>
      <c r="CZ90" s="74"/>
      <c r="DA90" s="74"/>
      <c r="DB90" s="74"/>
      <c r="DC90" s="74"/>
      <c r="DD90" s="74"/>
      <c r="DE90" s="74"/>
      <c r="DF90" s="74"/>
      <c r="DG90" s="74"/>
      <c r="DH90" s="74"/>
      <c r="DI90" s="74"/>
      <c r="DJ90" s="74"/>
      <c r="DK90" s="74"/>
      <c r="DL90" s="74"/>
      <c r="DM90" s="74"/>
      <c r="DN90" s="74"/>
      <c r="DO90" s="74"/>
      <c r="DP90" s="74"/>
      <c r="DQ90" s="74"/>
      <c r="DR90" s="74"/>
      <c r="DS90" s="74"/>
      <c r="DT90" s="74"/>
      <c r="DU90" s="74"/>
      <c r="DV90" s="74"/>
      <c r="DW90" s="74"/>
      <c r="DX90" s="74"/>
      <c r="DY90" s="74"/>
      <c r="DZ90" s="74"/>
      <c r="EA90" s="74"/>
      <c r="EB90" s="74"/>
      <c r="EC90" s="74"/>
      <c r="ED90" s="74"/>
      <c r="EE90" s="74"/>
      <c r="EF90" s="74"/>
      <c r="EG90" s="74"/>
      <c r="EH90" s="74"/>
      <c r="EI90" s="74"/>
      <c r="EJ90" s="74"/>
      <c r="EK90" s="74"/>
      <c r="EL90" s="74"/>
      <c r="EM90" s="74"/>
      <c r="EN90" s="74"/>
      <c r="EO90" s="74"/>
      <c r="EP90" s="74"/>
      <c r="EQ90" s="74"/>
      <c r="ER90" s="74"/>
      <c r="ES90" s="74"/>
      <c r="ET90" s="74"/>
      <c r="EU90" s="74"/>
      <c r="EV90" s="74"/>
      <c r="EW90" s="74"/>
      <c r="EX90" s="74"/>
      <c r="EY90" s="74"/>
      <c r="EZ90" s="74"/>
      <c r="FA90" s="74"/>
      <c r="FB90" s="74"/>
      <c r="FC90" s="74"/>
      <c r="FD90" s="74"/>
      <c r="FE90" s="74"/>
      <c r="FF90" s="74"/>
      <c r="FG90" s="74"/>
      <c r="FH90" s="74"/>
      <c r="FI90" s="74"/>
      <c r="FJ90" s="74"/>
      <c r="FK90" s="74"/>
      <c r="FL90" s="74"/>
      <c r="FM90" s="74"/>
      <c r="FN90" s="74"/>
      <c r="FO90" s="74"/>
      <c r="FP90" s="74"/>
      <c r="FQ90" s="74"/>
      <c r="FR90" s="74"/>
      <c r="FS90" s="74"/>
      <c r="FT90" s="74"/>
      <c r="FU90" s="74"/>
      <c r="FV90" s="74"/>
      <c r="FW90" s="74"/>
      <c r="FX90" s="74"/>
      <c r="FY90" s="74"/>
      <c r="FZ90" s="74"/>
      <c r="GA90" s="74"/>
      <c r="GB90" s="74"/>
      <c r="GC90" s="74"/>
      <c r="GD90" s="74"/>
      <c r="GE90" s="74"/>
      <c r="GF90" s="74"/>
      <c r="GG90" s="74"/>
      <c r="GH90" s="74"/>
      <c r="GI90" s="74"/>
      <c r="GJ90" s="74"/>
      <c r="GK90" s="74"/>
      <c r="GL90" s="74"/>
      <c r="GM90" s="74"/>
      <c r="GN90" s="74"/>
      <c r="GO90" s="74"/>
      <c r="GP90" s="74"/>
      <c r="GQ90" s="74"/>
      <c r="GR90" s="74"/>
      <c r="GS90" s="74"/>
      <c r="GT90" s="74"/>
      <c r="GU90" s="74"/>
      <c r="GV90" s="74"/>
      <c r="GW90" s="74"/>
      <c r="GX90" s="74"/>
      <c r="GY90" s="74"/>
      <c r="GZ90" s="74"/>
      <c r="HA90" s="74"/>
      <c r="HB90" s="74"/>
      <c r="HC90" s="74"/>
      <c r="HD90" s="74"/>
      <c r="HE90" s="74"/>
      <c r="HF90" s="74"/>
      <c r="HG90" s="74"/>
      <c r="HH90" s="74"/>
      <c r="HI90" s="74"/>
      <c r="HJ90" s="74"/>
      <c r="HK90" s="74"/>
      <c r="HL90" s="74"/>
      <c r="HM90" s="74"/>
      <c r="HN90" s="74"/>
      <c r="HO90" s="74"/>
      <c r="HP90" s="74"/>
      <c r="HQ90" s="74"/>
      <c r="HR90" s="74"/>
      <c r="HS90" s="74"/>
      <c r="HT90" s="74"/>
      <c r="HU90" s="74"/>
      <c r="HV90" s="74"/>
      <c r="HW90" s="74"/>
      <c r="HX90" s="74"/>
      <c r="HY90" s="74"/>
      <c r="HZ90" s="74"/>
      <c r="IA90" s="74"/>
      <c r="IB90" s="74"/>
      <c r="IC90" s="74"/>
      <c r="ID90" s="74"/>
      <c r="IE90" s="74"/>
      <c r="IF90" s="74"/>
      <c r="IG90" s="74"/>
      <c r="IH90" s="74"/>
      <c r="II90" s="74"/>
      <c r="IJ90" s="74"/>
      <c r="IK90" s="74"/>
      <c r="IL90" s="74"/>
      <c r="IM90" s="74"/>
      <c r="IN90" s="74"/>
      <c r="IO90" s="74"/>
      <c r="IP90" s="74"/>
      <c r="IQ90" s="74"/>
      <c r="IR90" s="74"/>
      <c r="IS90" s="74"/>
    </row>
    <row r="91" spans="1:253" x14ac:dyDescent="0.2">
      <c r="A91" s="74" t="s">
        <v>203</v>
      </c>
      <c r="B91" s="74">
        <v>3</v>
      </c>
      <c r="C91" s="74" t="s">
        <v>53</v>
      </c>
      <c r="D91" s="184" t="s">
        <v>321</v>
      </c>
      <c r="E91" s="106">
        <v>13.14</v>
      </c>
      <c r="F91" s="107">
        <v>78</v>
      </c>
      <c r="G91" s="107">
        <v>31.09</v>
      </c>
      <c r="H91" s="108">
        <v>2500000</v>
      </c>
      <c r="I91" s="109"/>
      <c r="J91" s="110">
        <f t="shared" si="4"/>
        <v>24.2502</v>
      </c>
      <c r="K91" s="110">
        <v>19.47016</v>
      </c>
      <c r="L91" s="74"/>
      <c r="M91" s="74"/>
      <c r="N91" s="74"/>
      <c r="O91" s="74"/>
      <c r="P91" s="111"/>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c r="BL91" s="74"/>
      <c r="BM91" s="74"/>
      <c r="BN91" s="74"/>
      <c r="BO91" s="74"/>
      <c r="BP91" s="74"/>
      <c r="BQ91" s="74"/>
      <c r="BR91" s="74"/>
      <c r="BS91" s="74"/>
      <c r="BT91" s="74"/>
      <c r="BU91" s="74"/>
      <c r="BV91" s="74"/>
      <c r="BW91" s="74"/>
      <c r="BX91" s="74"/>
      <c r="BY91" s="74"/>
      <c r="BZ91" s="74"/>
      <c r="CA91" s="74"/>
      <c r="CB91" s="74"/>
      <c r="CC91" s="74"/>
      <c r="CD91" s="74"/>
      <c r="CE91" s="74"/>
      <c r="CF91" s="74"/>
      <c r="CG91" s="74"/>
      <c r="CH91" s="74"/>
      <c r="CI91" s="74"/>
      <c r="CJ91" s="74"/>
      <c r="CK91" s="74"/>
      <c r="CL91" s="74"/>
      <c r="CM91" s="74"/>
      <c r="CN91" s="74"/>
      <c r="CO91" s="74"/>
      <c r="CP91" s="74"/>
      <c r="CQ91" s="74"/>
      <c r="CR91" s="74"/>
      <c r="CS91" s="74"/>
      <c r="CT91" s="74"/>
      <c r="CU91" s="74"/>
      <c r="CV91" s="74"/>
      <c r="CW91" s="74"/>
      <c r="CX91" s="74"/>
      <c r="CY91" s="74"/>
      <c r="CZ91" s="74"/>
      <c r="DA91" s="74"/>
      <c r="DB91" s="74"/>
      <c r="DC91" s="74"/>
      <c r="DD91" s="74"/>
      <c r="DE91" s="74"/>
      <c r="DF91" s="74"/>
      <c r="DG91" s="74"/>
      <c r="DH91" s="74"/>
      <c r="DI91" s="74"/>
      <c r="DJ91" s="74"/>
      <c r="DK91" s="74"/>
      <c r="DL91" s="74"/>
      <c r="DM91" s="74"/>
      <c r="DN91" s="74"/>
      <c r="DO91" s="74"/>
      <c r="DP91" s="74"/>
      <c r="DQ91" s="74"/>
      <c r="DR91" s="74"/>
      <c r="DS91" s="74"/>
      <c r="DT91" s="74"/>
      <c r="DU91" s="74"/>
      <c r="DV91" s="74"/>
      <c r="DW91" s="74"/>
      <c r="DX91" s="74"/>
      <c r="DY91" s="74"/>
      <c r="DZ91" s="74"/>
      <c r="EA91" s="74"/>
      <c r="EB91" s="74"/>
      <c r="EC91" s="74"/>
      <c r="ED91" s="74"/>
      <c r="EE91" s="74"/>
      <c r="EF91" s="74"/>
      <c r="EG91" s="74"/>
      <c r="EH91" s="74"/>
      <c r="EI91" s="74"/>
      <c r="EJ91" s="74"/>
      <c r="EK91" s="74"/>
      <c r="EL91" s="74"/>
      <c r="EM91" s="74"/>
      <c r="EN91" s="74"/>
      <c r="EO91" s="74"/>
      <c r="EP91" s="74"/>
      <c r="EQ91" s="74"/>
      <c r="ER91" s="74"/>
      <c r="ES91" s="74"/>
      <c r="ET91" s="74"/>
      <c r="EU91" s="74"/>
      <c r="EV91" s="74"/>
      <c r="EW91" s="74"/>
      <c r="EX91" s="74"/>
      <c r="EY91" s="74"/>
      <c r="EZ91" s="74"/>
      <c r="FA91" s="74"/>
      <c r="FB91" s="74"/>
      <c r="FC91" s="74"/>
      <c r="FD91" s="74"/>
      <c r="FE91" s="74"/>
      <c r="FF91" s="74"/>
      <c r="FG91" s="74"/>
      <c r="FH91" s="74"/>
      <c r="FI91" s="74"/>
      <c r="FJ91" s="74"/>
      <c r="FK91" s="74"/>
      <c r="FL91" s="74"/>
      <c r="FM91" s="74"/>
      <c r="FN91" s="74"/>
      <c r="FO91" s="74"/>
      <c r="FP91" s="74"/>
      <c r="FQ91" s="74"/>
      <c r="FR91" s="74"/>
      <c r="FS91" s="74"/>
      <c r="FT91" s="74"/>
      <c r="FU91" s="74"/>
      <c r="FV91" s="74"/>
      <c r="FW91" s="74"/>
      <c r="FX91" s="74"/>
      <c r="FY91" s="74"/>
      <c r="FZ91" s="74"/>
      <c r="GA91" s="74"/>
      <c r="GB91" s="74"/>
      <c r="GC91" s="74"/>
      <c r="GD91" s="74"/>
      <c r="GE91" s="74"/>
      <c r="GF91" s="74"/>
      <c r="GG91" s="74"/>
      <c r="GH91" s="74"/>
      <c r="GI91" s="74"/>
      <c r="GJ91" s="74"/>
      <c r="GK91" s="74"/>
      <c r="GL91" s="74"/>
      <c r="GM91" s="74"/>
      <c r="GN91" s="74"/>
      <c r="GO91" s="74"/>
      <c r="GP91" s="74"/>
      <c r="GQ91" s="74"/>
      <c r="GR91" s="74"/>
      <c r="GS91" s="74"/>
      <c r="GT91" s="74"/>
      <c r="GU91" s="74"/>
      <c r="GV91" s="74"/>
      <c r="GW91" s="74"/>
      <c r="GX91" s="74"/>
      <c r="GY91" s="74"/>
      <c r="GZ91" s="74"/>
      <c r="HA91" s="74"/>
      <c r="HB91" s="74"/>
      <c r="HC91" s="74"/>
      <c r="HD91" s="74"/>
      <c r="HE91" s="74"/>
      <c r="HF91" s="74"/>
      <c r="HG91" s="74"/>
      <c r="HH91" s="74"/>
      <c r="HI91" s="74"/>
      <c r="HJ91" s="74"/>
      <c r="HK91" s="74"/>
      <c r="HL91" s="74"/>
      <c r="HM91" s="74"/>
      <c r="HN91" s="74"/>
      <c r="HO91" s="74"/>
      <c r="HP91" s="74"/>
      <c r="HQ91" s="74"/>
      <c r="HR91" s="74"/>
      <c r="HS91" s="74"/>
      <c r="HT91" s="74"/>
      <c r="HU91" s="74"/>
      <c r="HV91" s="74"/>
      <c r="HW91" s="74"/>
      <c r="HX91" s="74"/>
      <c r="HY91" s="74"/>
      <c r="HZ91" s="74"/>
      <c r="IA91" s="74"/>
      <c r="IB91" s="74"/>
      <c r="IC91" s="74"/>
      <c r="ID91" s="74"/>
      <c r="IE91" s="74"/>
      <c r="IF91" s="74"/>
      <c r="IG91" s="74"/>
      <c r="IH91" s="74"/>
      <c r="II91" s="74"/>
      <c r="IJ91" s="74"/>
      <c r="IK91" s="74"/>
      <c r="IL91" s="74"/>
      <c r="IM91" s="74"/>
      <c r="IN91" s="74"/>
      <c r="IO91" s="74"/>
      <c r="IP91" s="74"/>
      <c r="IQ91" s="74"/>
      <c r="IR91" s="74"/>
      <c r="IS91" s="74"/>
    </row>
    <row r="92" spans="1:253" x14ac:dyDescent="0.2">
      <c r="A92" s="52" t="s">
        <v>205</v>
      </c>
      <c r="B92" s="52">
        <v>2</v>
      </c>
      <c r="C92" s="52" t="s">
        <v>54</v>
      </c>
      <c r="D92" s="180" t="s">
        <v>323</v>
      </c>
      <c r="E92" s="88">
        <v>2.69</v>
      </c>
      <c r="F92" s="112">
        <v>93</v>
      </c>
      <c r="G92" s="89">
        <v>99.94</v>
      </c>
      <c r="H92" s="90">
        <v>30000</v>
      </c>
      <c r="I92" s="113"/>
      <c r="J92" s="92">
        <f t="shared" si="4"/>
        <v>92.944199999999995</v>
      </c>
      <c r="K92" s="92">
        <v>91.284950000000009</v>
      </c>
      <c r="L92" s="52"/>
      <c r="M92" s="52" t="s">
        <v>204</v>
      </c>
      <c r="N92" s="52"/>
      <c r="O92" s="52"/>
      <c r="P92" s="93"/>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2"/>
      <c r="BA92" s="52"/>
      <c r="BB92" s="52"/>
      <c r="BC92" s="52"/>
      <c r="BD92" s="52"/>
      <c r="BE92" s="52"/>
      <c r="BF92" s="52"/>
      <c r="BG92" s="52"/>
      <c r="BH92" s="52"/>
      <c r="BI92" s="52"/>
      <c r="BJ92" s="52"/>
      <c r="BK92" s="52"/>
      <c r="BL92" s="52"/>
      <c r="BM92" s="52"/>
      <c r="BN92" s="52"/>
      <c r="BO92" s="52"/>
      <c r="BP92" s="52"/>
      <c r="BQ92" s="52"/>
      <c r="BR92" s="52"/>
      <c r="BS92" s="52"/>
      <c r="BT92" s="52"/>
      <c r="BU92" s="52"/>
      <c r="BV92" s="52"/>
      <c r="BW92" s="52"/>
      <c r="BX92" s="52"/>
      <c r="BY92" s="52"/>
      <c r="BZ92" s="52"/>
      <c r="CA92" s="52"/>
      <c r="CB92" s="52"/>
      <c r="CC92" s="52"/>
      <c r="CD92" s="52"/>
      <c r="CE92" s="52"/>
      <c r="CF92" s="52"/>
      <c r="CG92" s="52"/>
      <c r="CH92" s="52"/>
      <c r="CI92" s="52"/>
      <c r="CJ92" s="52"/>
      <c r="CK92" s="52"/>
      <c r="CL92" s="52"/>
      <c r="CM92" s="52"/>
      <c r="CN92" s="52"/>
      <c r="CO92" s="52"/>
      <c r="CP92" s="52"/>
      <c r="CQ92" s="52"/>
      <c r="CR92" s="52"/>
      <c r="CS92" s="52"/>
      <c r="CT92" s="52"/>
      <c r="CU92" s="52"/>
      <c r="CV92" s="52"/>
      <c r="CW92" s="52"/>
      <c r="CX92" s="52"/>
      <c r="CY92" s="52"/>
      <c r="CZ92" s="52"/>
      <c r="DA92" s="52"/>
      <c r="DB92" s="52"/>
      <c r="DC92" s="52"/>
      <c r="DD92" s="52"/>
      <c r="DE92" s="52"/>
      <c r="DF92" s="52"/>
      <c r="DG92" s="52"/>
      <c r="DH92" s="52"/>
      <c r="DI92" s="52"/>
      <c r="DJ92" s="52"/>
      <c r="DK92" s="52"/>
      <c r="DL92" s="52"/>
      <c r="DM92" s="52"/>
      <c r="DN92" s="52"/>
      <c r="DO92" s="52"/>
      <c r="DP92" s="52"/>
      <c r="DQ92" s="52"/>
      <c r="DR92" s="52"/>
      <c r="DS92" s="52"/>
      <c r="DT92" s="52"/>
      <c r="DU92" s="52"/>
      <c r="DV92" s="52"/>
      <c r="DW92" s="52"/>
      <c r="DX92" s="52"/>
      <c r="DY92" s="52"/>
      <c r="DZ92" s="52"/>
      <c r="EA92" s="52"/>
      <c r="EB92" s="52"/>
      <c r="EC92" s="52"/>
      <c r="ED92" s="52"/>
      <c r="EE92" s="52"/>
      <c r="EF92" s="52"/>
      <c r="EG92" s="52"/>
      <c r="EH92" s="52"/>
      <c r="EI92" s="52"/>
      <c r="EJ92" s="52"/>
      <c r="EK92" s="52"/>
      <c r="EL92" s="52"/>
      <c r="EM92" s="52"/>
      <c r="EN92" s="52"/>
      <c r="EO92" s="52"/>
      <c r="EP92" s="52"/>
      <c r="EQ92" s="52"/>
      <c r="ER92" s="52"/>
      <c r="ES92" s="52"/>
      <c r="ET92" s="52"/>
      <c r="EU92" s="52"/>
      <c r="EV92" s="52"/>
      <c r="EW92" s="52"/>
      <c r="EX92" s="52"/>
      <c r="EY92" s="52"/>
      <c r="EZ92" s="52"/>
      <c r="FA92" s="52"/>
      <c r="FB92" s="52"/>
      <c r="FC92" s="52"/>
      <c r="FD92" s="52"/>
      <c r="FE92" s="52"/>
      <c r="FF92" s="52"/>
      <c r="FG92" s="52"/>
      <c r="FH92" s="52"/>
      <c r="FI92" s="52"/>
      <c r="FJ92" s="52"/>
      <c r="FK92" s="52"/>
      <c r="FL92" s="52"/>
      <c r="FM92" s="52"/>
      <c r="FN92" s="52"/>
      <c r="FO92" s="52"/>
      <c r="FP92" s="52"/>
      <c r="FQ92" s="52"/>
      <c r="FR92" s="52"/>
      <c r="FS92" s="52"/>
      <c r="FT92" s="52"/>
      <c r="FU92" s="52"/>
      <c r="FV92" s="52"/>
      <c r="FW92" s="52"/>
      <c r="FX92" s="52"/>
      <c r="FY92" s="52"/>
      <c r="FZ92" s="52"/>
      <c r="GA92" s="52"/>
      <c r="GB92" s="52"/>
      <c r="GC92" s="52"/>
      <c r="GD92" s="52"/>
      <c r="GE92" s="52"/>
      <c r="GF92" s="52"/>
      <c r="GG92" s="52"/>
      <c r="GH92" s="52"/>
      <c r="GI92" s="52"/>
      <c r="GJ92" s="52"/>
      <c r="GK92" s="52"/>
      <c r="GL92" s="52"/>
      <c r="GM92" s="52"/>
      <c r="GN92" s="52"/>
      <c r="GO92" s="52"/>
      <c r="GP92" s="52"/>
      <c r="GQ92" s="52"/>
      <c r="GR92" s="52"/>
      <c r="GS92" s="52"/>
      <c r="GT92" s="52"/>
      <c r="GU92" s="52"/>
      <c r="GV92" s="52"/>
      <c r="GW92" s="52"/>
      <c r="GX92" s="52"/>
      <c r="GY92" s="52"/>
      <c r="GZ92" s="52"/>
      <c r="HA92" s="52"/>
      <c r="HB92" s="52"/>
      <c r="HC92" s="52"/>
      <c r="HD92" s="52"/>
      <c r="HE92" s="52"/>
      <c r="HF92" s="52"/>
      <c r="HG92" s="52"/>
      <c r="HH92" s="52"/>
      <c r="HI92" s="52"/>
      <c r="HJ92" s="52"/>
      <c r="HK92" s="52"/>
      <c r="HL92" s="52"/>
      <c r="HM92" s="52"/>
      <c r="HN92" s="52"/>
      <c r="HO92" s="52"/>
      <c r="HP92" s="52"/>
      <c r="HQ92" s="52"/>
      <c r="HR92" s="52"/>
      <c r="HS92" s="52"/>
      <c r="HT92" s="52"/>
      <c r="HU92" s="52"/>
      <c r="HV92" s="52"/>
      <c r="HW92" s="52"/>
      <c r="HX92" s="52"/>
      <c r="HY92" s="52"/>
      <c r="HZ92" s="52"/>
      <c r="IA92" s="52"/>
      <c r="IB92" s="52"/>
      <c r="IC92" s="52"/>
      <c r="ID92" s="52"/>
      <c r="IE92" s="52"/>
      <c r="IF92" s="52"/>
      <c r="IG92" s="52"/>
      <c r="IH92" s="52"/>
      <c r="II92" s="52"/>
      <c r="IJ92" s="52"/>
      <c r="IK92" s="52"/>
      <c r="IL92" s="52"/>
      <c r="IM92" s="52"/>
      <c r="IN92" s="52"/>
      <c r="IO92" s="52"/>
      <c r="IP92" s="52"/>
      <c r="IQ92" s="52"/>
      <c r="IR92" s="52"/>
      <c r="IS92" s="52"/>
    </row>
    <row r="93" spans="1:253" s="140" customFormat="1" x14ac:dyDescent="0.2">
      <c r="A93" s="61" t="s">
        <v>87</v>
      </c>
      <c r="B93" s="61">
        <v>1</v>
      </c>
      <c r="C93" s="61" t="s">
        <v>88</v>
      </c>
      <c r="D93" s="176" t="s">
        <v>324</v>
      </c>
      <c r="E93" s="94">
        <v>65.89</v>
      </c>
      <c r="F93" s="50">
        <v>76</v>
      </c>
      <c r="G93" s="50">
        <v>91.93</v>
      </c>
      <c r="H93" s="51"/>
      <c r="I93" s="139"/>
      <c r="J93" s="143">
        <f t="shared" si="4"/>
        <v>69.866799999999998</v>
      </c>
      <c r="K93" s="143">
        <v>69.866799999999998</v>
      </c>
      <c r="P93" s="148"/>
    </row>
    <row r="94" spans="1:253" s="74" customFormat="1" x14ac:dyDescent="0.2">
      <c r="A94" s="61" t="s">
        <v>93</v>
      </c>
      <c r="B94" s="61">
        <v>1</v>
      </c>
      <c r="C94" s="61" t="s">
        <v>94</v>
      </c>
      <c r="D94" s="176" t="s">
        <v>325</v>
      </c>
      <c r="E94" s="94">
        <v>2.79</v>
      </c>
      <c r="F94" s="50">
        <v>91</v>
      </c>
      <c r="G94" s="50">
        <v>91.84</v>
      </c>
      <c r="H94" s="51">
        <v>5298000</v>
      </c>
      <c r="I94" s="95"/>
      <c r="J94" s="64">
        <f t="shared" si="4"/>
        <v>83.574400000000011</v>
      </c>
      <c r="K94" s="64">
        <v>83.574400000000011</v>
      </c>
      <c r="L94" s="61"/>
      <c r="M94" s="61"/>
      <c r="N94" s="61"/>
      <c r="O94" s="61"/>
      <c r="P94" s="96"/>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c r="BN94" s="61"/>
      <c r="BO94" s="61"/>
      <c r="BP94" s="61"/>
      <c r="BQ94" s="61"/>
      <c r="BR94" s="61"/>
      <c r="BS94" s="61"/>
      <c r="BT94" s="61"/>
      <c r="BU94" s="61"/>
      <c r="BV94" s="61"/>
      <c r="BW94" s="61"/>
      <c r="BX94" s="61"/>
      <c r="BY94" s="61"/>
      <c r="BZ94" s="61"/>
      <c r="CA94" s="61"/>
      <c r="CB94" s="61"/>
      <c r="CC94" s="61"/>
      <c r="CD94" s="61"/>
      <c r="CE94" s="61"/>
      <c r="CF94" s="61"/>
      <c r="CG94" s="61"/>
      <c r="CH94" s="61"/>
      <c r="CI94" s="61"/>
      <c r="CJ94" s="61"/>
      <c r="CK94" s="61"/>
      <c r="CL94" s="61"/>
      <c r="CM94" s="61"/>
      <c r="CN94" s="61"/>
      <c r="CO94" s="61"/>
      <c r="CP94" s="61"/>
      <c r="CQ94" s="61"/>
      <c r="CR94" s="61"/>
      <c r="CS94" s="61"/>
      <c r="CT94" s="61"/>
      <c r="CU94" s="61"/>
      <c r="CV94" s="61"/>
      <c r="CW94" s="61"/>
      <c r="CX94" s="61"/>
      <c r="CY94" s="61"/>
      <c r="CZ94" s="61"/>
      <c r="DA94" s="61"/>
      <c r="DB94" s="61"/>
      <c r="DC94" s="61"/>
      <c r="DD94" s="61"/>
      <c r="DE94" s="61"/>
      <c r="DF94" s="61"/>
      <c r="DG94" s="61"/>
      <c r="DH94" s="61"/>
      <c r="DI94" s="61"/>
      <c r="DJ94" s="61"/>
      <c r="DK94" s="61"/>
      <c r="DL94" s="61"/>
      <c r="DM94" s="61"/>
      <c r="DN94" s="61"/>
      <c r="DO94" s="61"/>
      <c r="DP94" s="61"/>
      <c r="DQ94" s="61"/>
      <c r="DR94" s="61"/>
      <c r="DS94" s="61"/>
      <c r="DT94" s="61"/>
      <c r="DU94" s="61"/>
      <c r="DV94" s="61"/>
      <c r="DW94" s="61"/>
      <c r="DX94" s="61"/>
      <c r="DY94" s="61"/>
      <c r="DZ94" s="61"/>
      <c r="EA94" s="61"/>
      <c r="EB94" s="61"/>
      <c r="EC94" s="61"/>
      <c r="ED94" s="61"/>
      <c r="EE94" s="61"/>
      <c r="EF94" s="61"/>
      <c r="EG94" s="61"/>
      <c r="EH94" s="61"/>
      <c r="EI94" s="61"/>
      <c r="EJ94" s="61"/>
      <c r="EK94" s="61"/>
      <c r="EL94" s="61"/>
      <c r="EM94" s="61"/>
      <c r="EN94" s="61"/>
      <c r="EO94" s="61"/>
      <c r="EP94" s="61"/>
      <c r="EQ94" s="61"/>
      <c r="ER94" s="61"/>
      <c r="ES94" s="61"/>
      <c r="ET94" s="61"/>
      <c r="EU94" s="61"/>
      <c r="EV94" s="61"/>
      <c r="EW94" s="61"/>
      <c r="EX94" s="61"/>
      <c r="EY94" s="61"/>
      <c r="EZ94" s="61"/>
      <c r="FA94" s="61"/>
      <c r="FB94" s="61"/>
      <c r="FC94" s="61"/>
      <c r="FD94" s="61"/>
      <c r="FE94" s="61"/>
      <c r="FF94" s="61"/>
      <c r="FG94" s="61"/>
      <c r="FH94" s="61"/>
      <c r="FI94" s="61"/>
      <c r="FJ94" s="61"/>
      <c r="FK94" s="61"/>
      <c r="FL94" s="61"/>
      <c r="FM94" s="61"/>
      <c r="FN94" s="61"/>
      <c r="FO94" s="61"/>
      <c r="FP94" s="61"/>
      <c r="FQ94" s="61"/>
      <c r="FR94" s="61"/>
      <c r="FS94" s="61"/>
      <c r="FT94" s="61"/>
      <c r="FU94" s="61"/>
      <c r="FV94" s="61"/>
      <c r="FW94" s="61"/>
      <c r="FX94" s="61"/>
      <c r="FY94" s="61"/>
      <c r="FZ94" s="61"/>
      <c r="GA94" s="61"/>
      <c r="GB94" s="61"/>
      <c r="GC94" s="61"/>
      <c r="GD94" s="61"/>
      <c r="GE94" s="61"/>
      <c r="GF94" s="61"/>
      <c r="GG94" s="61"/>
      <c r="GH94" s="61"/>
      <c r="GI94" s="61"/>
      <c r="GJ94" s="61"/>
      <c r="GK94" s="61"/>
      <c r="GL94" s="61"/>
      <c r="GM94" s="61"/>
      <c r="GN94" s="61"/>
      <c r="GO94" s="61"/>
      <c r="GP94" s="61"/>
      <c r="GQ94" s="61"/>
      <c r="GR94" s="61"/>
      <c r="GS94" s="61"/>
      <c r="GT94" s="61"/>
      <c r="GU94" s="61"/>
      <c r="GV94" s="61"/>
      <c r="GW94" s="61"/>
      <c r="GX94" s="61"/>
      <c r="GY94" s="61"/>
      <c r="GZ94" s="61"/>
      <c r="HA94" s="61"/>
      <c r="HB94" s="61"/>
      <c r="HC94" s="61"/>
      <c r="HD94" s="61"/>
      <c r="HE94" s="61"/>
      <c r="HF94" s="61"/>
      <c r="HG94" s="61"/>
      <c r="HH94" s="61"/>
      <c r="HI94" s="61"/>
      <c r="HJ94" s="61"/>
      <c r="HK94" s="61"/>
      <c r="HL94" s="61"/>
      <c r="HM94" s="61"/>
      <c r="HN94" s="61"/>
      <c r="HO94" s="61"/>
      <c r="HP94" s="61"/>
      <c r="HQ94" s="61"/>
      <c r="HR94" s="61"/>
      <c r="HS94" s="61"/>
      <c r="HT94" s="61"/>
      <c r="HU94" s="61"/>
      <c r="HV94" s="61"/>
      <c r="HW94" s="61"/>
      <c r="HX94" s="61"/>
      <c r="HY94" s="61"/>
      <c r="HZ94" s="61"/>
      <c r="IA94" s="61"/>
      <c r="IB94" s="61"/>
      <c r="IC94" s="61"/>
      <c r="ID94" s="61"/>
      <c r="IE94" s="61"/>
      <c r="IF94" s="61"/>
      <c r="IG94" s="61"/>
      <c r="IH94" s="61"/>
      <c r="II94" s="61"/>
      <c r="IJ94" s="61"/>
      <c r="IK94" s="61"/>
      <c r="IL94" s="61"/>
      <c r="IM94" s="61"/>
      <c r="IN94" s="61"/>
      <c r="IO94" s="61"/>
      <c r="IP94" s="61"/>
      <c r="IQ94" s="61"/>
      <c r="IR94" s="61"/>
      <c r="IS94" s="61"/>
    </row>
    <row r="95" spans="1:253" s="52" customFormat="1" x14ac:dyDescent="0.2">
      <c r="A95" s="61" t="s">
        <v>206</v>
      </c>
      <c r="B95" s="61">
        <v>1</v>
      </c>
      <c r="C95" s="61" t="s">
        <v>55</v>
      </c>
      <c r="D95" s="176" t="s">
        <v>326</v>
      </c>
      <c r="E95" s="94">
        <v>4.84</v>
      </c>
      <c r="F95" s="50">
        <v>85</v>
      </c>
      <c r="G95" s="50">
        <v>99.33</v>
      </c>
      <c r="H95" s="51">
        <v>925000</v>
      </c>
      <c r="I95" s="95"/>
      <c r="J95" s="64">
        <f t="shared" si="4"/>
        <v>84.430499999999995</v>
      </c>
      <c r="K95" s="64">
        <v>88.152500000000003</v>
      </c>
      <c r="L95" s="61"/>
      <c r="M95" s="61" t="s">
        <v>407</v>
      </c>
      <c r="N95" s="61" t="s">
        <v>408</v>
      </c>
      <c r="O95" s="61" t="s">
        <v>458</v>
      </c>
      <c r="P95" s="96"/>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c r="BN95" s="61"/>
      <c r="BO95" s="61"/>
      <c r="BP95" s="61"/>
      <c r="BQ95" s="61"/>
      <c r="BR95" s="61"/>
      <c r="BS95" s="61"/>
      <c r="BT95" s="61"/>
      <c r="BU95" s="61"/>
      <c r="BV95" s="61"/>
      <c r="BW95" s="61"/>
      <c r="BX95" s="61"/>
      <c r="BY95" s="61"/>
      <c r="BZ95" s="61"/>
      <c r="CA95" s="61"/>
      <c r="CB95" s="61"/>
      <c r="CC95" s="61"/>
      <c r="CD95" s="61"/>
      <c r="CE95" s="61"/>
      <c r="CF95" s="61"/>
      <c r="CG95" s="61"/>
      <c r="CH95" s="61"/>
      <c r="CI95" s="61"/>
      <c r="CJ95" s="61"/>
      <c r="CK95" s="61"/>
      <c r="CL95" s="61"/>
      <c r="CM95" s="61"/>
      <c r="CN95" s="61"/>
      <c r="CO95" s="61"/>
      <c r="CP95" s="61"/>
      <c r="CQ95" s="61"/>
      <c r="CR95" s="61"/>
      <c r="CS95" s="61"/>
      <c r="CT95" s="61"/>
      <c r="CU95" s="61"/>
      <c r="CV95" s="61"/>
      <c r="CW95" s="61"/>
      <c r="CX95" s="61"/>
      <c r="CY95" s="61"/>
      <c r="CZ95" s="61"/>
      <c r="DA95" s="61"/>
      <c r="DB95" s="61"/>
      <c r="DC95" s="61"/>
      <c r="DD95" s="61"/>
      <c r="DE95" s="61"/>
      <c r="DF95" s="61"/>
      <c r="DG95" s="61"/>
      <c r="DH95" s="61"/>
      <c r="DI95" s="61"/>
      <c r="DJ95" s="61"/>
      <c r="DK95" s="61"/>
      <c r="DL95" s="61"/>
      <c r="DM95" s="61"/>
      <c r="DN95" s="61"/>
      <c r="DO95" s="61"/>
      <c r="DP95" s="61"/>
      <c r="DQ95" s="61"/>
      <c r="DR95" s="61"/>
      <c r="DS95" s="61"/>
      <c r="DT95" s="61"/>
      <c r="DU95" s="61"/>
      <c r="DV95" s="61"/>
      <c r="DW95" s="61"/>
      <c r="DX95" s="61"/>
      <c r="DY95" s="61"/>
      <c r="DZ95" s="61"/>
      <c r="EA95" s="61"/>
      <c r="EB95" s="61"/>
      <c r="EC95" s="61"/>
      <c r="ED95" s="61"/>
      <c r="EE95" s="61"/>
      <c r="EF95" s="61"/>
      <c r="EG95" s="61"/>
      <c r="EH95" s="61"/>
      <c r="EI95" s="61"/>
      <c r="EJ95" s="61"/>
      <c r="EK95" s="61"/>
      <c r="EL95" s="61"/>
      <c r="EM95" s="61"/>
      <c r="EN95" s="61"/>
      <c r="EO95" s="61"/>
      <c r="EP95" s="61"/>
      <c r="EQ95" s="61"/>
      <c r="ER95" s="61"/>
      <c r="ES95" s="61"/>
      <c r="ET95" s="61"/>
      <c r="EU95" s="61"/>
      <c r="EV95" s="61"/>
      <c r="EW95" s="61"/>
      <c r="EX95" s="61"/>
      <c r="EY95" s="61"/>
      <c r="EZ95" s="61"/>
      <c r="FA95" s="61"/>
      <c r="FB95" s="61"/>
      <c r="FC95" s="61"/>
      <c r="FD95" s="61"/>
      <c r="FE95" s="61"/>
      <c r="FF95" s="61"/>
      <c r="FG95" s="61"/>
      <c r="FH95" s="61"/>
      <c r="FI95" s="61"/>
      <c r="FJ95" s="61"/>
      <c r="FK95" s="61"/>
      <c r="FL95" s="61"/>
      <c r="FM95" s="61"/>
      <c r="FN95" s="61"/>
      <c r="FO95" s="61"/>
      <c r="FP95" s="61"/>
      <c r="FQ95" s="61"/>
      <c r="FR95" s="61"/>
      <c r="FS95" s="61"/>
      <c r="FT95" s="61"/>
      <c r="FU95" s="61"/>
      <c r="FV95" s="61"/>
      <c r="FW95" s="61"/>
      <c r="FX95" s="61"/>
      <c r="FY95" s="61"/>
      <c r="FZ95" s="61"/>
      <c r="GA95" s="61"/>
      <c r="GB95" s="61"/>
      <c r="GC95" s="61"/>
      <c r="GD95" s="61"/>
      <c r="GE95" s="61"/>
      <c r="GF95" s="61"/>
      <c r="GG95" s="61"/>
      <c r="GH95" s="61"/>
      <c r="GI95" s="61"/>
      <c r="GJ95" s="61"/>
      <c r="GK95" s="61"/>
      <c r="GL95" s="61"/>
      <c r="GM95" s="61"/>
      <c r="GN95" s="61"/>
      <c r="GO95" s="61"/>
      <c r="GP95" s="61"/>
      <c r="GQ95" s="61"/>
      <c r="GR95" s="61"/>
      <c r="GS95" s="61"/>
      <c r="GT95" s="61"/>
      <c r="GU95" s="61"/>
      <c r="GV95" s="61"/>
      <c r="GW95" s="61"/>
      <c r="GX95" s="61"/>
      <c r="GY95" s="61"/>
      <c r="GZ95" s="61"/>
      <c r="HA95" s="61"/>
      <c r="HB95" s="61"/>
      <c r="HC95" s="61"/>
      <c r="HD95" s="61"/>
      <c r="HE95" s="61"/>
      <c r="HF95" s="61"/>
      <c r="HG95" s="61"/>
      <c r="HH95" s="61"/>
      <c r="HI95" s="61"/>
      <c r="HJ95" s="61"/>
      <c r="HK95" s="61"/>
      <c r="HL95" s="61"/>
      <c r="HM95" s="61"/>
      <c r="HN95" s="61"/>
      <c r="HO95" s="61"/>
      <c r="HP95" s="61"/>
      <c r="HQ95" s="61"/>
      <c r="HR95" s="61"/>
      <c r="HS95" s="61"/>
      <c r="HT95" s="61"/>
      <c r="HU95" s="61"/>
      <c r="HV95" s="61"/>
      <c r="HW95" s="61"/>
      <c r="HX95" s="61"/>
      <c r="HY95" s="61"/>
      <c r="HZ95" s="61"/>
      <c r="IA95" s="61"/>
      <c r="IB95" s="61"/>
      <c r="IC95" s="61"/>
      <c r="ID95" s="61"/>
      <c r="IE95" s="61"/>
      <c r="IF95" s="61"/>
      <c r="IG95" s="61"/>
      <c r="IH95" s="61"/>
      <c r="II95" s="61"/>
      <c r="IJ95" s="61"/>
      <c r="IK95" s="61"/>
      <c r="IL95" s="61"/>
      <c r="IM95" s="61"/>
      <c r="IN95" s="61"/>
      <c r="IO95" s="61"/>
      <c r="IP95" s="61"/>
      <c r="IQ95" s="61"/>
      <c r="IR95" s="61"/>
      <c r="IS95" s="61"/>
    </row>
    <row r="96" spans="1:253" s="74" customFormat="1" x14ac:dyDescent="0.2">
      <c r="A96" s="74" t="s">
        <v>207</v>
      </c>
      <c r="B96" s="74">
        <v>3</v>
      </c>
      <c r="C96" s="74" t="s">
        <v>114</v>
      </c>
      <c r="D96" s="184" t="s">
        <v>327</v>
      </c>
      <c r="E96" s="106">
        <v>36.1</v>
      </c>
      <c r="F96" s="107">
        <v>91</v>
      </c>
      <c r="G96" s="107">
        <v>89.77</v>
      </c>
      <c r="H96" s="108">
        <v>25800</v>
      </c>
      <c r="I96" s="109"/>
      <c r="J96" s="110">
        <f t="shared" si="4"/>
        <v>81.690699999999993</v>
      </c>
      <c r="K96" s="110">
        <v>81.690699999999993</v>
      </c>
      <c r="P96" s="111"/>
    </row>
    <row r="97" spans="1:253" x14ac:dyDescent="0.2">
      <c r="A97" s="52" t="s">
        <v>208</v>
      </c>
      <c r="B97" s="52">
        <v>2</v>
      </c>
      <c r="C97" s="52" t="s">
        <v>75</v>
      </c>
      <c r="D97" s="180" t="s">
        <v>328</v>
      </c>
      <c r="E97" s="88">
        <v>86.07</v>
      </c>
      <c r="F97" s="89">
        <v>90</v>
      </c>
      <c r="G97" s="89">
        <v>96</v>
      </c>
      <c r="H97" s="90">
        <v>500000</v>
      </c>
      <c r="I97" s="91"/>
      <c r="J97" s="92">
        <f t="shared" si="4"/>
        <v>86.4</v>
      </c>
      <c r="K97" s="92">
        <v>85.394100000000009</v>
      </c>
      <c r="L97" s="52"/>
      <c r="M97" s="52"/>
      <c r="N97" s="52"/>
      <c r="O97" s="52"/>
      <c r="P97" s="93"/>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c r="BZ97" s="52"/>
      <c r="CA97" s="52"/>
      <c r="CB97" s="52"/>
      <c r="CC97" s="52"/>
      <c r="CD97" s="52"/>
      <c r="CE97" s="52"/>
      <c r="CF97" s="52"/>
      <c r="CG97" s="52"/>
      <c r="CH97" s="52"/>
      <c r="CI97" s="52"/>
      <c r="CJ97" s="52"/>
      <c r="CK97" s="52"/>
      <c r="CL97" s="52"/>
      <c r="CM97" s="52"/>
      <c r="CN97" s="52"/>
      <c r="CO97" s="52"/>
      <c r="CP97" s="52"/>
      <c r="CQ97" s="52"/>
      <c r="CR97" s="52"/>
      <c r="CS97" s="52"/>
      <c r="CT97" s="52"/>
      <c r="CU97" s="52"/>
      <c r="CV97" s="52"/>
      <c r="CW97" s="52"/>
      <c r="CX97" s="52"/>
      <c r="CY97" s="52"/>
      <c r="CZ97" s="52"/>
      <c r="DA97" s="52"/>
      <c r="DB97" s="52"/>
      <c r="DC97" s="52"/>
      <c r="DD97" s="52"/>
      <c r="DE97" s="52"/>
      <c r="DF97" s="52"/>
      <c r="DG97" s="52"/>
      <c r="DH97" s="52"/>
      <c r="DI97" s="52"/>
      <c r="DJ97" s="52"/>
      <c r="DK97" s="52"/>
      <c r="DL97" s="52"/>
      <c r="DM97" s="52"/>
      <c r="DN97" s="52"/>
      <c r="DO97" s="52"/>
      <c r="DP97" s="52"/>
      <c r="DQ97" s="52"/>
      <c r="DR97" s="52"/>
      <c r="DS97" s="52"/>
      <c r="DT97" s="52"/>
      <c r="DU97" s="52"/>
      <c r="DV97" s="52"/>
      <c r="DW97" s="52"/>
      <c r="DX97" s="52"/>
      <c r="DY97" s="52"/>
      <c r="DZ97" s="52"/>
      <c r="EA97" s="52"/>
      <c r="EB97" s="52"/>
      <c r="EC97" s="52"/>
      <c r="ED97" s="52"/>
      <c r="EE97" s="52"/>
      <c r="EF97" s="52"/>
      <c r="EG97" s="52"/>
      <c r="EH97" s="52"/>
      <c r="EI97" s="52"/>
      <c r="EJ97" s="52"/>
      <c r="EK97" s="52"/>
      <c r="EL97" s="52"/>
      <c r="EM97" s="52"/>
      <c r="EN97" s="52"/>
      <c r="EO97" s="52"/>
      <c r="EP97" s="52"/>
      <c r="EQ97" s="52"/>
      <c r="ER97" s="52"/>
      <c r="ES97" s="52"/>
      <c r="ET97" s="52"/>
      <c r="EU97" s="52"/>
      <c r="EV97" s="52"/>
      <c r="EW97" s="52"/>
      <c r="EX97" s="52"/>
      <c r="EY97" s="52"/>
      <c r="EZ97" s="52"/>
      <c r="FA97" s="52"/>
      <c r="FB97" s="52"/>
      <c r="FC97" s="52"/>
      <c r="FD97" s="52"/>
      <c r="FE97" s="52"/>
      <c r="FF97" s="52"/>
      <c r="FG97" s="52"/>
      <c r="FH97" s="52"/>
      <c r="FI97" s="52"/>
      <c r="FJ97" s="52"/>
      <c r="FK97" s="52"/>
      <c r="FL97" s="52"/>
      <c r="FM97" s="52"/>
      <c r="FN97" s="52"/>
      <c r="FO97" s="52"/>
      <c r="FP97" s="52"/>
      <c r="FQ97" s="52"/>
      <c r="FR97" s="52"/>
      <c r="FS97" s="52"/>
      <c r="FT97" s="52"/>
      <c r="FU97" s="52"/>
      <c r="FV97" s="52"/>
      <c r="FW97" s="52"/>
      <c r="FX97" s="52"/>
      <c r="FY97" s="52"/>
      <c r="FZ97" s="52"/>
      <c r="GA97" s="52"/>
      <c r="GB97" s="52"/>
      <c r="GC97" s="52"/>
      <c r="GD97" s="52"/>
      <c r="GE97" s="52"/>
      <c r="GF97" s="52"/>
      <c r="GG97" s="52"/>
      <c r="GH97" s="52"/>
      <c r="GI97" s="52"/>
      <c r="GJ97" s="52"/>
      <c r="GK97" s="52"/>
      <c r="GL97" s="52"/>
      <c r="GM97" s="52"/>
      <c r="GN97" s="52"/>
      <c r="GO97" s="52"/>
      <c r="GP97" s="52"/>
      <c r="GQ97" s="52"/>
      <c r="GR97" s="52"/>
      <c r="GS97" s="52"/>
      <c r="GT97" s="52"/>
      <c r="GU97" s="52"/>
      <c r="GV97" s="52"/>
      <c r="GW97" s="52"/>
      <c r="GX97" s="52"/>
      <c r="GY97" s="52"/>
      <c r="GZ97" s="52"/>
      <c r="HA97" s="52"/>
      <c r="HB97" s="52"/>
      <c r="HC97" s="52"/>
      <c r="HD97" s="52"/>
      <c r="HE97" s="52"/>
      <c r="HF97" s="52"/>
      <c r="HG97" s="52"/>
      <c r="HH97" s="52"/>
      <c r="HI97" s="52"/>
      <c r="HJ97" s="52"/>
      <c r="HK97" s="52"/>
      <c r="HL97" s="52"/>
      <c r="HM97" s="52"/>
      <c r="HN97" s="52"/>
      <c r="HO97" s="52"/>
      <c r="HP97" s="52"/>
      <c r="HQ97" s="52"/>
      <c r="HR97" s="52"/>
      <c r="HS97" s="52"/>
      <c r="HT97" s="52"/>
      <c r="HU97" s="52"/>
      <c r="HV97" s="52"/>
      <c r="HW97" s="52"/>
      <c r="HX97" s="52"/>
      <c r="HY97" s="52"/>
      <c r="HZ97" s="52"/>
      <c r="IA97" s="52"/>
      <c r="IB97" s="52"/>
      <c r="IC97" s="52"/>
      <c r="ID97" s="52"/>
      <c r="IE97" s="52"/>
      <c r="IF97" s="52"/>
      <c r="IG97" s="52"/>
      <c r="IH97" s="52"/>
      <c r="II97" s="52"/>
      <c r="IJ97" s="52"/>
      <c r="IK97" s="52"/>
      <c r="IL97" s="52"/>
      <c r="IM97" s="52"/>
      <c r="IN97" s="52"/>
      <c r="IO97" s="52"/>
      <c r="IP97" s="52"/>
      <c r="IQ97" s="52"/>
      <c r="IR97" s="52"/>
      <c r="IS97" s="52"/>
    </row>
    <row r="98" spans="1:253" x14ac:dyDescent="0.2">
      <c r="A98" s="61" t="s">
        <v>486</v>
      </c>
      <c r="B98" s="61">
        <v>1</v>
      </c>
      <c r="C98" s="61" t="s">
        <v>487</v>
      </c>
      <c r="D98" s="176" t="s">
        <v>488</v>
      </c>
      <c r="E98" s="94">
        <v>52.02</v>
      </c>
      <c r="F98" s="50">
        <v>90</v>
      </c>
      <c r="G98" s="50">
        <v>75</v>
      </c>
      <c r="H98" s="51">
        <v>1500000</v>
      </c>
      <c r="J98" s="64">
        <f t="shared" ref="J98" si="5">G98*F98/100</f>
        <v>67.5</v>
      </c>
      <c r="K98" s="64">
        <v>67.5</v>
      </c>
      <c r="P98" s="96"/>
    </row>
    <row r="99" spans="1:253" s="121" customFormat="1" x14ac:dyDescent="0.2">
      <c r="A99" s="121" t="s">
        <v>530</v>
      </c>
      <c r="B99" s="121">
        <v>2</v>
      </c>
      <c r="C99" s="121" t="s">
        <v>531</v>
      </c>
      <c r="D99" s="189" t="s">
        <v>532</v>
      </c>
      <c r="E99" s="137"/>
      <c r="F99" s="123"/>
      <c r="G99" s="123"/>
      <c r="H99" s="124"/>
      <c r="I99" s="125"/>
      <c r="J99" s="126"/>
      <c r="K99" s="126"/>
      <c r="P99" s="127"/>
    </row>
    <row r="100" spans="1:253" s="52" customFormat="1" x14ac:dyDescent="0.2">
      <c r="A100" s="74" t="s">
        <v>76</v>
      </c>
      <c r="B100" s="74">
        <v>3</v>
      </c>
      <c r="C100" s="74" t="s">
        <v>77</v>
      </c>
      <c r="D100" s="184" t="s">
        <v>329</v>
      </c>
      <c r="E100" s="106">
        <v>10</v>
      </c>
      <c r="F100" s="107">
        <v>31</v>
      </c>
      <c r="G100" s="107">
        <v>85.89</v>
      </c>
      <c r="H100" s="129">
        <v>64900</v>
      </c>
      <c r="I100" s="109"/>
      <c r="J100" s="110">
        <f t="shared" si="4"/>
        <v>26.625900000000001</v>
      </c>
      <c r="K100" s="110">
        <v>26.625900000000001</v>
      </c>
      <c r="L100" s="74"/>
      <c r="M100" s="74"/>
      <c r="N100" s="74"/>
      <c r="O100" s="74"/>
      <c r="P100" s="111"/>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c r="BL100" s="74"/>
      <c r="BM100" s="74"/>
      <c r="BN100" s="74"/>
      <c r="BO100" s="74"/>
      <c r="BP100" s="74"/>
      <c r="BQ100" s="74"/>
      <c r="BR100" s="74"/>
      <c r="BS100" s="74"/>
      <c r="BT100" s="74"/>
      <c r="BU100" s="74"/>
      <c r="BV100" s="74"/>
      <c r="BW100" s="74"/>
      <c r="BX100" s="74"/>
      <c r="BY100" s="74"/>
      <c r="BZ100" s="74"/>
      <c r="CA100" s="74"/>
      <c r="CB100" s="74"/>
      <c r="CC100" s="74"/>
      <c r="CD100" s="74"/>
      <c r="CE100" s="74"/>
      <c r="CF100" s="74"/>
      <c r="CG100" s="74"/>
      <c r="CH100" s="74"/>
      <c r="CI100" s="74"/>
      <c r="CJ100" s="74"/>
      <c r="CK100" s="74"/>
      <c r="CL100" s="74"/>
      <c r="CM100" s="74"/>
      <c r="CN100" s="74"/>
      <c r="CO100" s="74"/>
      <c r="CP100" s="74"/>
      <c r="CQ100" s="74"/>
      <c r="CR100" s="74"/>
      <c r="CS100" s="74"/>
      <c r="CT100" s="74"/>
      <c r="CU100" s="74"/>
      <c r="CV100" s="74"/>
      <c r="CW100" s="74"/>
      <c r="CX100" s="74"/>
      <c r="CY100" s="74"/>
      <c r="CZ100" s="74"/>
      <c r="DA100" s="74"/>
      <c r="DB100" s="74"/>
      <c r="DC100" s="74"/>
      <c r="DD100" s="74"/>
      <c r="DE100" s="74"/>
      <c r="DF100" s="74"/>
      <c r="DG100" s="74"/>
      <c r="DH100" s="74"/>
      <c r="DI100" s="74"/>
      <c r="DJ100" s="74"/>
      <c r="DK100" s="74"/>
      <c r="DL100" s="74"/>
      <c r="DM100" s="74"/>
      <c r="DN100" s="74"/>
      <c r="DO100" s="74"/>
      <c r="DP100" s="74"/>
      <c r="DQ100" s="74"/>
      <c r="DR100" s="74"/>
      <c r="DS100" s="74"/>
      <c r="DT100" s="74"/>
      <c r="DU100" s="74"/>
      <c r="DV100" s="74"/>
      <c r="DW100" s="74"/>
      <c r="DX100" s="74"/>
      <c r="DY100" s="74"/>
      <c r="DZ100" s="74"/>
      <c r="EA100" s="74"/>
      <c r="EB100" s="74"/>
      <c r="EC100" s="74"/>
      <c r="ED100" s="74"/>
      <c r="EE100" s="74"/>
      <c r="EF100" s="74"/>
      <c r="EG100" s="74"/>
      <c r="EH100" s="74"/>
      <c r="EI100" s="74"/>
      <c r="EJ100" s="74"/>
      <c r="EK100" s="74"/>
      <c r="EL100" s="74"/>
      <c r="EM100" s="74"/>
      <c r="EN100" s="74"/>
      <c r="EO100" s="74"/>
      <c r="EP100" s="74"/>
      <c r="EQ100" s="74"/>
      <c r="ER100" s="74"/>
      <c r="ES100" s="74"/>
      <c r="ET100" s="74"/>
      <c r="EU100" s="74"/>
      <c r="EV100" s="74"/>
      <c r="EW100" s="74"/>
      <c r="EX100" s="74"/>
      <c r="EY100" s="74"/>
      <c r="EZ100" s="74"/>
      <c r="FA100" s="74"/>
      <c r="FB100" s="74"/>
      <c r="FC100" s="74"/>
      <c r="FD100" s="74"/>
      <c r="FE100" s="74"/>
      <c r="FF100" s="74"/>
      <c r="FG100" s="74"/>
      <c r="FH100" s="74"/>
      <c r="FI100" s="74"/>
      <c r="FJ100" s="74"/>
      <c r="FK100" s="74"/>
      <c r="FL100" s="74"/>
      <c r="FM100" s="74"/>
      <c r="FN100" s="74"/>
      <c r="FO100" s="74"/>
      <c r="FP100" s="74"/>
      <c r="FQ100" s="74"/>
      <c r="FR100" s="74"/>
      <c r="FS100" s="74"/>
      <c r="FT100" s="74"/>
      <c r="FU100" s="74"/>
      <c r="FV100" s="74"/>
      <c r="FW100" s="74"/>
      <c r="FX100" s="74"/>
      <c r="FY100" s="74"/>
      <c r="FZ100" s="74"/>
      <c r="GA100" s="74"/>
      <c r="GB100" s="74"/>
      <c r="GC100" s="74"/>
      <c r="GD100" s="74"/>
      <c r="GE100" s="74"/>
      <c r="GF100" s="74"/>
      <c r="GG100" s="74"/>
      <c r="GH100" s="74"/>
      <c r="GI100" s="74"/>
      <c r="GJ100" s="74"/>
      <c r="GK100" s="74"/>
      <c r="GL100" s="74"/>
      <c r="GM100" s="74"/>
      <c r="GN100" s="74"/>
      <c r="GO100" s="74"/>
      <c r="GP100" s="74"/>
      <c r="GQ100" s="74"/>
      <c r="GR100" s="74"/>
      <c r="GS100" s="74"/>
      <c r="GT100" s="74"/>
      <c r="GU100" s="74"/>
      <c r="GV100" s="74"/>
      <c r="GW100" s="74"/>
      <c r="GX100" s="74"/>
      <c r="GY100" s="74"/>
      <c r="GZ100" s="74"/>
      <c r="HA100" s="74"/>
      <c r="HB100" s="74"/>
      <c r="HC100" s="74"/>
      <c r="HD100" s="74"/>
      <c r="HE100" s="74"/>
      <c r="HF100" s="74"/>
      <c r="HG100" s="74"/>
      <c r="HH100" s="74"/>
      <c r="HI100" s="74"/>
      <c r="HJ100" s="74"/>
      <c r="HK100" s="74"/>
      <c r="HL100" s="74"/>
      <c r="HM100" s="74"/>
      <c r="HN100" s="74"/>
      <c r="HO100" s="74"/>
      <c r="HP100" s="74"/>
      <c r="HQ100" s="74"/>
      <c r="HR100" s="74"/>
      <c r="HS100" s="74"/>
      <c r="HT100" s="74"/>
      <c r="HU100" s="74"/>
      <c r="HV100" s="74"/>
      <c r="HW100" s="74"/>
      <c r="HX100" s="74"/>
      <c r="HY100" s="74"/>
      <c r="HZ100" s="74"/>
      <c r="IA100" s="74"/>
      <c r="IB100" s="74"/>
      <c r="IC100" s="74"/>
      <c r="ID100" s="74"/>
      <c r="IE100" s="74"/>
      <c r="IF100" s="74"/>
      <c r="IG100" s="74"/>
      <c r="IH100" s="74"/>
      <c r="II100" s="74"/>
      <c r="IJ100" s="74"/>
      <c r="IK100" s="74"/>
      <c r="IL100" s="74"/>
      <c r="IM100" s="74"/>
      <c r="IN100" s="74"/>
      <c r="IO100" s="74"/>
      <c r="IP100" s="74"/>
      <c r="IQ100" s="74"/>
      <c r="IR100" s="74"/>
      <c r="IS100" s="74"/>
    </row>
    <row r="101" spans="1:253" x14ac:dyDescent="0.2">
      <c r="A101" s="61" t="s">
        <v>95</v>
      </c>
      <c r="B101" s="61">
        <v>1</v>
      </c>
      <c r="C101" s="61" t="s">
        <v>96</v>
      </c>
      <c r="D101" s="176" t="s">
        <v>330</v>
      </c>
      <c r="E101" s="94">
        <v>5.86</v>
      </c>
      <c r="F101" s="50">
        <v>86</v>
      </c>
      <c r="G101" s="50">
        <v>97.27</v>
      </c>
      <c r="H101" s="51">
        <v>680000</v>
      </c>
      <c r="J101" s="64">
        <f t="shared" si="4"/>
        <v>83.652199999999993</v>
      </c>
      <c r="K101" s="64">
        <v>89.329666666666654</v>
      </c>
      <c r="M101" s="61" t="s">
        <v>393</v>
      </c>
      <c r="P101" s="96"/>
    </row>
    <row r="102" spans="1:253" x14ac:dyDescent="0.2">
      <c r="A102" s="52" t="s">
        <v>209</v>
      </c>
      <c r="B102" s="52">
        <v>2</v>
      </c>
      <c r="C102" s="52" t="s">
        <v>79</v>
      </c>
      <c r="D102" s="180" t="s">
        <v>331</v>
      </c>
      <c r="E102" s="88">
        <v>35.86</v>
      </c>
      <c r="F102" s="112">
        <v>92</v>
      </c>
      <c r="G102" s="89">
        <v>94.35</v>
      </c>
      <c r="H102" s="90">
        <v>30000</v>
      </c>
      <c r="I102" s="113"/>
      <c r="J102" s="92">
        <f t="shared" si="4"/>
        <v>86.801999999999992</v>
      </c>
      <c r="K102" s="92">
        <v>86.801999999999992</v>
      </c>
      <c r="L102" s="52"/>
      <c r="M102" s="52"/>
      <c r="N102" s="52"/>
      <c r="O102" s="52"/>
      <c r="P102" s="93"/>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2"/>
      <c r="BA102" s="52"/>
      <c r="BB102" s="52"/>
      <c r="BC102" s="52"/>
      <c r="BD102" s="52"/>
      <c r="BE102" s="52"/>
      <c r="BF102" s="52"/>
      <c r="BG102" s="52"/>
      <c r="BH102" s="52"/>
      <c r="BI102" s="52"/>
      <c r="BJ102" s="52"/>
      <c r="BK102" s="52"/>
      <c r="BL102" s="52"/>
      <c r="BM102" s="52"/>
      <c r="BN102" s="52"/>
      <c r="BO102" s="52"/>
      <c r="BP102" s="52"/>
      <c r="BQ102" s="52"/>
      <c r="BR102" s="52"/>
      <c r="BS102" s="52"/>
      <c r="BT102" s="52"/>
      <c r="BU102" s="52"/>
      <c r="BV102" s="52"/>
      <c r="BW102" s="52"/>
      <c r="BX102" s="52"/>
      <c r="BY102" s="52"/>
      <c r="BZ102" s="52"/>
      <c r="CA102" s="52"/>
      <c r="CB102" s="52"/>
      <c r="CC102" s="52"/>
      <c r="CD102" s="52"/>
      <c r="CE102" s="52"/>
      <c r="CF102" s="52"/>
      <c r="CG102" s="52"/>
      <c r="CH102" s="52"/>
      <c r="CI102" s="52"/>
      <c r="CJ102" s="52"/>
      <c r="CK102" s="52"/>
      <c r="CL102" s="52"/>
      <c r="CM102" s="52"/>
      <c r="CN102" s="52"/>
      <c r="CO102" s="52"/>
      <c r="CP102" s="52"/>
      <c r="CQ102" s="52"/>
      <c r="CR102" s="52"/>
      <c r="CS102" s="52"/>
      <c r="CT102" s="52"/>
      <c r="CU102" s="52"/>
      <c r="CV102" s="52"/>
      <c r="CW102" s="52"/>
      <c r="CX102" s="52"/>
      <c r="CY102" s="52"/>
      <c r="CZ102" s="52"/>
      <c r="DA102" s="52"/>
      <c r="DB102" s="52"/>
      <c r="DC102" s="52"/>
      <c r="DD102" s="52"/>
      <c r="DE102" s="52"/>
      <c r="DF102" s="52"/>
      <c r="DG102" s="52"/>
      <c r="DH102" s="52"/>
      <c r="DI102" s="52"/>
      <c r="DJ102" s="52"/>
      <c r="DK102" s="52"/>
      <c r="DL102" s="52"/>
      <c r="DM102" s="52"/>
      <c r="DN102" s="52"/>
      <c r="DO102" s="52"/>
      <c r="DP102" s="52"/>
      <c r="DQ102" s="52"/>
      <c r="DR102" s="52"/>
      <c r="DS102" s="52"/>
      <c r="DT102" s="52"/>
      <c r="DU102" s="52"/>
      <c r="DV102" s="52"/>
      <c r="DW102" s="52"/>
      <c r="DX102" s="52"/>
      <c r="DY102" s="52"/>
      <c r="DZ102" s="52"/>
      <c r="EA102" s="52"/>
      <c r="EB102" s="52"/>
      <c r="EC102" s="52"/>
      <c r="ED102" s="52"/>
      <c r="EE102" s="52"/>
      <c r="EF102" s="52"/>
      <c r="EG102" s="52"/>
      <c r="EH102" s="52"/>
      <c r="EI102" s="52"/>
      <c r="EJ102" s="52"/>
      <c r="EK102" s="52"/>
      <c r="EL102" s="52"/>
      <c r="EM102" s="52"/>
      <c r="EN102" s="52"/>
      <c r="EO102" s="52"/>
      <c r="EP102" s="52"/>
      <c r="EQ102" s="52"/>
      <c r="ER102" s="52"/>
      <c r="ES102" s="52"/>
      <c r="ET102" s="52"/>
      <c r="EU102" s="52"/>
      <c r="EV102" s="52"/>
      <c r="EW102" s="52"/>
      <c r="EX102" s="52"/>
      <c r="EY102" s="52"/>
      <c r="EZ102" s="52"/>
      <c r="FA102" s="52"/>
      <c r="FB102" s="52"/>
      <c r="FC102" s="52"/>
      <c r="FD102" s="52"/>
      <c r="FE102" s="52"/>
      <c r="FF102" s="52"/>
      <c r="FG102" s="52"/>
      <c r="FH102" s="52"/>
      <c r="FI102" s="52"/>
      <c r="FJ102" s="52"/>
      <c r="FK102" s="52"/>
      <c r="FL102" s="52"/>
      <c r="FM102" s="52"/>
      <c r="FN102" s="52"/>
      <c r="FO102" s="52"/>
      <c r="FP102" s="52"/>
      <c r="FQ102" s="52"/>
      <c r="FR102" s="52"/>
      <c r="FS102" s="52"/>
      <c r="FT102" s="52"/>
      <c r="FU102" s="52"/>
      <c r="FV102" s="52"/>
      <c r="FW102" s="52"/>
      <c r="FX102" s="52"/>
      <c r="FY102" s="52"/>
      <c r="FZ102" s="52"/>
      <c r="GA102" s="52"/>
      <c r="GB102" s="52"/>
      <c r="GC102" s="52"/>
      <c r="GD102" s="52"/>
      <c r="GE102" s="52"/>
      <c r="GF102" s="52"/>
      <c r="GG102" s="52"/>
      <c r="GH102" s="52"/>
      <c r="GI102" s="52"/>
      <c r="GJ102" s="52"/>
      <c r="GK102" s="52"/>
      <c r="GL102" s="52"/>
      <c r="GM102" s="52"/>
      <c r="GN102" s="52"/>
      <c r="GO102" s="52"/>
      <c r="GP102" s="52"/>
      <c r="GQ102" s="52"/>
      <c r="GR102" s="52"/>
      <c r="GS102" s="52"/>
      <c r="GT102" s="52"/>
      <c r="GU102" s="52"/>
      <c r="GV102" s="52"/>
      <c r="GW102" s="52"/>
      <c r="GX102" s="52"/>
      <c r="GY102" s="52"/>
      <c r="GZ102" s="52"/>
      <c r="HA102" s="52"/>
      <c r="HB102" s="52"/>
      <c r="HC102" s="52"/>
      <c r="HD102" s="52"/>
      <c r="HE102" s="52"/>
      <c r="HF102" s="52"/>
      <c r="HG102" s="52"/>
      <c r="HH102" s="52"/>
      <c r="HI102" s="52"/>
      <c r="HJ102" s="52"/>
      <c r="HK102" s="52"/>
      <c r="HL102" s="52"/>
      <c r="HM102" s="52"/>
      <c r="HN102" s="52"/>
      <c r="HO102" s="52"/>
      <c r="HP102" s="52"/>
      <c r="HQ102" s="52"/>
      <c r="HR102" s="52"/>
      <c r="HS102" s="52"/>
      <c r="HT102" s="52"/>
      <c r="HU102" s="52"/>
      <c r="HV102" s="52"/>
      <c r="HW102" s="52"/>
      <c r="HX102" s="52"/>
      <c r="HY102" s="52"/>
      <c r="HZ102" s="52"/>
      <c r="IA102" s="52"/>
      <c r="IB102" s="52"/>
      <c r="IC102" s="52"/>
      <c r="ID102" s="52"/>
      <c r="IE102" s="52"/>
      <c r="IF102" s="52"/>
      <c r="IG102" s="52"/>
      <c r="IH102" s="52"/>
      <c r="II102" s="52"/>
      <c r="IJ102" s="52"/>
      <c r="IK102" s="52"/>
      <c r="IL102" s="52"/>
      <c r="IM102" s="52"/>
      <c r="IN102" s="52"/>
      <c r="IO102" s="52"/>
      <c r="IP102" s="52"/>
      <c r="IQ102" s="52"/>
      <c r="IR102" s="52"/>
      <c r="IS102" s="52"/>
    </row>
    <row r="103" spans="1:253" s="52" customFormat="1" x14ac:dyDescent="0.2">
      <c r="A103" s="61" t="s">
        <v>211</v>
      </c>
      <c r="B103" s="61">
        <v>1</v>
      </c>
      <c r="C103" s="61" t="s">
        <v>520</v>
      </c>
      <c r="D103" s="176" t="s">
        <v>521</v>
      </c>
      <c r="E103" s="62">
        <v>4.54</v>
      </c>
      <c r="F103" s="50">
        <v>94</v>
      </c>
      <c r="G103" s="50">
        <v>91.03</v>
      </c>
      <c r="H103" s="51">
        <v>170000</v>
      </c>
      <c r="I103" s="95"/>
      <c r="J103" s="64">
        <f t="shared" si="4"/>
        <v>85.56819999999999</v>
      </c>
      <c r="K103" s="64">
        <v>80.261620000000008</v>
      </c>
      <c r="L103" s="61"/>
      <c r="M103" s="61" t="s">
        <v>210</v>
      </c>
      <c r="N103" s="61" t="s">
        <v>433</v>
      </c>
      <c r="O103" s="61" t="s">
        <v>459</v>
      </c>
      <c r="P103" s="96"/>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c r="BN103" s="61"/>
      <c r="BO103" s="61"/>
      <c r="BP103" s="61"/>
      <c r="BQ103" s="61"/>
      <c r="BR103" s="61"/>
      <c r="BS103" s="61"/>
      <c r="BT103" s="61"/>
      <c r="BU103" s="61"/>
      <c r="BV103" s="61"/>
      <c r="BW103" s="61"/>
      <c r="BX103" s="61"/>
      <c r="BY103" s="61"/>
      <c r="BZ103" s="61"/>
      <c r="CA103" s="61"/>
      <c r="CB103" s="61"/>
      <c r="CC103" s="61"/>
      <c r="CD103" s="61"/>
      <c r="CE103" s="61"/>
      <c r="CF103" s="61"/>
      <c r="CG103" s="61"/>
      <c r="CH103" s="61"/>
      <c r="CI103" s="61"/>
      <c r="CJ103" s="61"/>
      <c r="CK103" s="61"/>
      <c r="CL103" s="61"/>
      <c r="CM103" s="61"/>
      <c r="CN103" s="61"/>
      <c r="CO103" s="61"/>
      <c r="CP103" s="61"/>
      <c r="CQ103" s="61"/>
      <c r="CR103" s="61"/>
      <c r="CS103" s="61"/>
      <c r="CT103" s="61"/>
      <c r="CU103" s="61"/>
      <c r="CV103" s="61"/>
      <c r="CW103" s="61"/>
      <c r="CX103" s="61"/>
      <c r="CY103" s="61"/>
      <c r="CZ103" s="61"/>
      <c r="DA103" s="61"/>
      <c r="DB103" s="61"/>
      <c r="DC103" s="61"/>
      <c r="DD103" s="61"/>
      <c r="DE103" s="61"/>
      <c r="DF103" s="61"/>
      <c r="DG103" s="61"/>
      <c r="DH103" s="61"/>
      <c r="DI103" s="61"/>
      <c r="DJ103" s="61"/>
      <c r="DK103" s="61"/>
      <c r="DL103" s="61"/>
      <c r="DM103" s="61"/>
      <c r="DN103" s="61"/>
      <c r="DO103" s="61"/>
      <c r="DP103" s="61"/>
      <c r="DQ103" s="61"/>
      <c r="DR103" s="61"/>
      <c r="DS103" s="61"/>
      <c r="DT103" s="61"/>
      <c r="DU103" s="61"/>
      <c r="DV103" s="61"/>
      <c r="DW103" s="61"/>
      <c r="DX103" s="61"/>
      <c r="DY103" s="61"/>
      <c r="DZ103" s="61"/>
      <c r="EA103" s="61"/>
      <c r="EB103" s="61"/>
      <c r="EC103" s="61"/>
      <c r="ED103" s="61"/>
      <c r="EE103" s="61"/>
      <c r="EF103" s="61"/>
      <c r="EG103" s="61"/>
      <c r="EH103" s="61"/>
      <c r="EI103" s="61"/>
      <c r="EJ103" s="61"/>
      <c r="EK103" s="61"/>
      <c r="EL103" s="61"/>
      <c r="EM103" s="61"/>
      <c r="EN103" s="61"/>
      <c r="EO103" s="61"/>
      <c r="EP103" s="61"/>
      <c r="EQ103" s="61"/>
      <c r="ER103" s="61"/>
      <c r="ES103" s="61"/>
      <c r="ET103" s="61"/>
      <c r="EU103" s="61"/>
      <c r="EV103" s="61"/>
      <c r="EW103" s="61"/>
      <c r="EX103" s="61"/>
      <c r="EY103" s="61"/>
      <c r="EZ103" s="61"/>
      <c r="FA103" s="61"/>
      <c r="FB103" s="61"/>
      <c r="FC103" s="61"/>
      <c r="FD103" s="61"/>
      <c r="FE103" s="61"/>
      <c r="FF103" s="61"/>
      <c r="FG103" s="61"/>
      <c r="FH103" s="61"/>
      <c r="FI103" s="61"/>
      <c r="FJ103" s="61"/>
      <c r="FK103" s="61"/>
      <c r="FL103" s="61"/>
      <c r="FM103" s="61"/>
      <c r="FN103" s="61"/>
      <c r="FO103" s="61"/>
      <c r="FP103" s="61"/>
      <c r="FQ103" s="61"/>
      <c r="FR103" s="61"/>
      <c r="FS103" s="61"/>
      <c r="FT103" s="61"/>
      <c r="FU103" s="61"/>
      <c r="FV103" s="61"/>
      <c r="FW103" s="61"/>
      <c r="FX103" s="61"/>
      <c r="FY103" s="61"/>
      <c r="FZ103" s="61"/>
      <c r="GA103" s="61"/>
      <c r="GB103" s="61"/>
      <c r="GC103" s="61"/>
      <c r="GD103" s="61"/>
      <c r="GE103" s="61"/>
      <c r="GF103" s="61"/>
      <c r="GG103" s="61"/>
      <c r="GH103" s="61"/>
      <c r="GI103" s="61"/>
      <c r="GJ103" s="61"/>
      <c r="GK103" s="61"/>
      <c r="GL103" s="61"/>
      <c r="GM103" s="61"/>
      <c r="GN103" s="61"/>
      <c r="GO103" s="61"/>
      <c r="GP103" s="61"/>
      <c r="GQ103" s="61"/>
      <c r="GR103" s="61"/>
      <c r="GS103" s="61"/>
      <c r="GT103" s="61"/>
      <c r="GU103" s="61"/>
      <c r="GV103" s="61"/>
      <c r="GW103" s="61"/>
      <c r="GX103" s="61"/>
      <c r="GY103" s="61"/>
      <c r="GZ103" s="61"/>
      <c r="HA103" s="61"/>
      <c r="HB103" s="61"/>
      <c r="HC103" s="61"/>
      <c r="HD103" s="61"/>
      <c r="HE103" s="61"/>
      <c r="HF103" s="61"/>
      <c r="HG103" s="61"/>
      <c r="HH103" s="61"/>
      <c r="HI103" s="61"/>
      <c r="HJ103" s="61"/>
      <c r="HK103" s="61"/>
      <c r="HL103" s="61"/>
      <c r="HM103" s="61"/>
      <c r="HN103" s="61"/>
      <c r="HO103" s="61"/>
      <c r="HP103" s="61"/>
      <c r="HQ103" s="61"/>
      <c r="HR103" s="61"/>
      <c r="HS103" s="61"/>
      <c r="HT103" s="61"/>
      <c r="HU103" s="61"/>
      <c r="HV103" s="61"/>
      <c r="HW103" s="61"/>
      <c r="HX103" s="61"/>
      <c r="HY103" s="61"/>
      <c r="HZ103" s="61"/>
      <c r="IA103" s="61"/>
      <c r="IB103" s="61"/>
      <c r="IC103" s="61"/>
      <c r="ID103" s="61"/>
      <c r="IE103" s="61"/>
      <c r="IF103" s="61"/>
      <c r="IG103" s="61"/>
      <c r="IH103" s="61"/>
      <c r="II103" s="61"/>
      <c r="IJ103" s="61"/>
      <c r="IK103" s="61"/>
      <c r="IL103" s="61"/>
      <c r="IM103" s="61"/>
      <c r="IN103" s="61"/>
      <c r="IO103" s="61"/>
      <c r="IP103" s="61"/>
      <c r="IQ103" s="61"/>
      <c r="IR103" s="61"/>
      <c r="IS103" s="61"/>
    </row>
    <row r="104" spans="1:253" s="74" customFormat="1" x14ac:dyDescent="0.2">
      <c r="A104" s="61" t="s">
        <v>212</v>
      </c>
      <c r="B104" s="61">
        <v>1</v>
      </c>
      <c r="C104" s="61" t="s">
        <v>56</v>
      </c>
      <c r="D104" s="176" t="s">
        <v>332</v>
      </c>
      <c r="E104" s="62">
        <v>10.92</v>
      </c>
      <c r="F104" s="50">
        <v>83</v>
      </c>
      <c r="G104" s="50">
        <v>78.739999999999995</v>
      </c>
      <c r="H104" s="51">
        <v>191000</v>
      </c>
      <c r="I104" s="95"/>
      <c r="J104" s="64">
        <f t="shared" si="4"/>
        <v>65.354199999999992</v>
      </c>
      <c r="K104" s="64">
        <v>73.280699999999996</v>
      </c>
      <c r="L104" s="61"/>
      <c r="M104" s="61" t="s">
        <v>238</v>
      </c>
      <c r="N104" s="61" t="s">
        <v>237</v>
      </c>
      <c r="O104" s="61"/>
      <c r="P104" s="96"/>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1"/>
      <c r="BS104" s="61"/>
      <c r="BT104" s="61"/>
      <c r="BU104" s="61"/>
      <c r="BV104" s="61"/>
      <c r="BW104" s="61"/>
      <c r="BX104" s="61"/>
      <c r="BY104" s="61"/>
      <c r="BZ104" s="61"/>
      <c r="CA104" s="61"/>
      <c r="CB104" s="61"/>
      <c r="CC104" s="61"/>
      <c r="CD104" s="61"/>
      <c r="CE104" s="61"/>
      <c r="CF104" s="61"/>
      <c r="CG104" s="61"/>
      <c r="CH104" s="61"/>
      <c r="CI104" s="61"/>
      <c r="CJ104" s="61"/>
      <c r="CK104" s="61"/>
      <c r="CL104" s="61"/>
      <c r="CM104" s="61"/>
      <c r="CN104" s="61"/>
      <c r="CO104" s="61"/>
      <c r="CP104" s="61"/>
      <c r="CQ104" s="61"/>
      <c r="CR104" s="61"/>
      <c r="CS104" s="61"/>
      <c r="CT104" s="61"/>
      <c r="CU104" s="61"/>
      <c r="CV104" s="61"/>
      <c r="CW104" s="61"/>
      <c r="CX104" s="61"/>
      <c r="CY104" s="61"/>
      <c r="CZ104" s="61"/>
      <c r="DA104" s="61"/>
      <c r="DB104" s="61"/>
      <c r="DC104" s="61"/>
      <c r="DD104" s="61"/>
      <c r="DE104" s="61"/>
      <c r="DF104" s="61"/>
      <c r="DG104" s="61"/>
      <c r="DH104" s="61"/>
      <c r="DI104" s="61"/>
      <c r="DJ104" s="61"/>
      <c r="DK104" s="61"/>
      <c r="DL104" s="61"/>
      <c r="DM104" s="61"/>
      <c r="DN104" s="61"/>
      <c r="DO104" s="61"/>
      <c r="DP104" s="61"/>
      <c r="DQ104" s="61"/>
      <c r="DR104" s="61"/>
      <c r="DS104" s="61"/>
      <c r="DT104" s="61"/>
      <c r="DU104" s="61"/>
      <c r="DV104" s="61"/>
      <c r="DW104" s="61"/>
      <c r="DX104" s="61"/>
      <c r="DY104" s="61"/>
      <c r="DZ104" s="61"/>
      <c r="EA104" s="61"/>
      <c r="EB104" s="61"/>
      <c r="EC104" s="61"/>
      <c r="ED104" s="61"/>
      <c r="EE104" s="61"/>
      <c r="EF104" s="61"/>
      <c r="EG104" s="61"/>
      <c r="EH104" s="61"/>
      <c r="EI104" s="61"/>
      <c r="EJ104" s="61"/>
      <c r="EK104" s="61"/>
      <c r="EL104" s="61"/>
      <c r="EM104" s="61"/>
      <c r="EN104" s="61"/>
      <c r="EO104" s="61"/>
      <c r="EP104" s="61"/>
      <c r="EQ104" s="61"/>
      <c r="ER104" s="61"/>
      <c r="ES104" s="61"/>
      <c r="ET104" s="61"/>
      <c r="EU104" s="61"/>
      <c r="EV104" s="61"/>
      <c r="EW104" s="61"/>
      <c r="EX104" s="61"/>
      <c r="EY104" s="61"/>
      <c r="EZ104" s="61"/>
      <c r="FA104" s="61"/>
      <c r="FB104" s="61"/>
      <c r="FC104" s="61"/>
      <c r="FD104" s="61"/>
      <c r="FE104" s="61"/>
      <c r="FF104" s="61"/>
      <c r="FG104" s="61"/>
      <c r="FH104" s="61"/>
      <c r="FI104" s="61"/>
      <c r="FJ104" s="61"/>
      <c r="FK104" s="61"/>
      <c r="FL104" s="61"/>
      <c r="FM104" s="61"/>
      <c r="FN104" s="61"/>
      <c r="FO104" s="61"/>
      <c r="FP104" s="61"/>
      <c r="FQ104" s="61"/>
      <c r="FR104" s="61"/>
      <c r="FS104" s="61"/>
      <c r="FT104" s="61"/>
      <c r="FU104" s="61"/>
      <c r="FV104" s="61"/>
      <c r="FW104" s="61"/>
      <c r="FX104" s="61"/>
      <c r="FY104" s="61"/>
      <c r="FZ104" s="61"/>
      <c r="GA104" s="61"/>
      <c r="GB104" s="61"/>
      <c r="GC104" s="61"/>
      <c r="GD104" s="61"/>
      <c r="GE104" s="61"/>
      <c r="GF104" s="61"/>
      <c r="GG104" s="61"/>
      <c r="GH104" s="61"/>
      <c r="GI104" s="61"/>
      <c r="GJ104" s="61"/>
      <c r="GK104" s="61"/>
      <c r="GL104" s="61"/>
      <c r="GM104" s="61"/>
      <c r="GN104" s="61"/>
      <c r="GO104" s="61"/>
      <c r="GP104" s="61"/>
      <c r="GQ104" s="61"/>
      <c r="GR104" s="61"/>
      <c r="GS104" s="61"/>
      <c r="GT104" s="61"/>
      <c r="GU104" s="61"/>
      <c r="GV104" s="61"/>
      <c r="GW104" s="61"/>
      <c r="GX104" s="61"/>
      <c r="GY104" s="61"/>
      <c r="GZ104" s="61"/>
      <c r="HA104" s="61"/>
      <c r="HB104" s="61"/>
      <c r="HC104" s="61"/>
      <c r="HD104" s="61"/>
      <c r="HE104" s="61"/>
      <c r="HF104" s="61"/>
      <c r="HG104" s="61"/>
      <c r="HH104" s="61"/>
      <c r="HI104" s="61"/>
      <c r="HJ104" s="61"/>
      <c r="HK104" s="61"/>
      <c r="HL104" s="61"/>
      <c r="HM104" s="61"/>
      <c r="HN104" s="61"/>
      <c r="HO104" s="61"/>
      <c r="HP104" s="61"/>
      <c r="HQ104" s="61"/>
      <c r="HR104" s="61"/>
      <c r="HS104" s="61"/>
      <c r="HT104" s="61"/>
      <c r="HU104" s="61"/>
      <c r="HV104" s="61"/>
      <c r="HW104" s="61"/>
      <c r="HX104" s="61"/>
      <c r="HY104" s="61"/>
      <c r="HZ104" s="61"/>
      <c r="IA104" s="61"/>
      <c r="IB104" s="61"/>
      <c r="IC104" s="61"/>
      <c r="ID104" s="61"/>
      <c r="IE104" s="61"/>
      <c r="IF104" s="61"/>
      <c r="IG104" s="61"/>
      <c r="IH104" s="61"/>
      <c r="II104" s="61"/>
      <c r="IJ104" s="61"/>
      <c r="IK104" s="61"/>
      <c r="IL104" s="61"/>
      <c r="IM104" s="61"/>
      <c r="IN104" s="61"/>
      <c r="IO104" s="61"/>
      <c r="IP104" s="61"/>
      <c r="IQ104" s="61"/>
      <c r="IR104" s="61"/>
      <c r="IS104" s="61"/>
    </row>
    <row r="105" spans="1:253" s="52" customFormat="1" x14ac:dyDescent="0.2">
      <c r="A105" s="74" t="s">
        <v>447</v>
      </c>
      <c r="B105" s="74">
        <v>3</v>
      </c>
      <c r="C105" s="74" t="s">
        <v>445</v>
      </c>
      <c r="D105" s="184" t="s">
        <v>446</v>
      </c>
      <c r="E105" s="106">
        <v>90.72</v>
      </c>
      <c r="F105" s="107">
        <v>78</v>
      </c>
      <c r="G105" s="107">
        <v>93</v>
      </c>
      <c r="H105" s="108">
        <v>45000</v>
      </c>
      <c r="I105" s="109"/>
      <c r="J105" s="110">
        <f>G105*F105/100</f>
        <v>72.540000000000006</v>
      </c>
      <c r="K105" s="110">
        <v>70.879300000000001</v>
      </c>
      <c r="L105" s="74"/>
      <c r="M105" s="74"/>
      <c r="N105" s="74"/>
      <c r="O105" s="74"/>
      <c r="P105" s="111"/>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c r="BL105" s="74"/>
      <c r="BM105" s="74"/>
      <c r="BN105" s="74"/>
      <c r="BO105" s="74"/>
      <c r="BP105" s="74"/>
      <c r="BQ105" s="74"/>
      <c r="BR105" s="74"/>
      <c r="BS105" s="74"/>
      <c r="BT105" s="74"/>
      <c r="BU105" s="74"/>
      <c r="BV105" s="74"/>
      <c r="BW105" s="74"/>
      <c r="BX105" s="74"/>
      <c r="BY105" s="74"/>
      <c r="BZ105" s="74"/>
      <c r="CA105" s="74"/>
      <c r="CB105" s="74"/>
      <c r="CC105" s="74"/>
      <c r="CD105" s="74"/>
      <c r="CE105" s="74"/>
      <c r="CF105" s="74"/>
      <c r="CG105" s="74"/>
      <c r="CH105" s="74"/>
      <c r="CI105" s="74"/>
      <c r="CJ105" s="74"/>
      <c r="CK105" s="74"/>
      <c r="CL105" s="74"/>
      <c r="CM105" s="74"/>
      <c r="CN105" s="74"/>
      <c r="CO105" s="74"/>
      <c r="CP105" s="74"/>
      <c r="CQ105" s="74"/>
      <c r="CR105" s="74"/>
      <c r="CS105" s="74"/>
      <c r="CT105" s="74"/>
      <c r="CU105" s="74"/>
      <c r="CV105" s="74"/>
      <c r="CW105" s="74"/>
      <c r="CX105" s="74"/>
      <c r="CY105" s="74"/>
      <c r="CZ105" s="74"/>
      <c r="DA105" s="74"/>
      <c r="DB105" s="74"/>
      <c r="DC105" s="74"/>
      <c r="DD105" s="74"/>
      <c r="DE105" s="74"/>
      <c r="DF105" s="74"/>
      <c r="DG105" s="74"/>
      <c r="DH105" s="74"/>
      <c r="DI105" s="74"/>
      <c r="DJ105" s="74"/>
      <c r="DK105" s="74"/>
      <c r="DL105" s="74"/>
      <c r="DM105" s="74"/>
      <c r="DN105" s="74"/>
      <c r="DO105" s="74"/>
      <c r="DP105" s="74"/>
      <c r="DQ105" s="74"/>
      <c r="DR105" s="74"/>
      <c r="DS105" s="74"/>
      <c r="DT105" s="74"/>
      <c r="DU105" s="74"/>
      <c r="DV105" s="74"/>
      <c r="DW105" s="74"/>
      <c r="DX105" s="74"/>
      <c r="DY105" s="74"/>
      <c r="DZ105" s="74"/>
      <c r="EA105" s="74"/>
      <c r="EB105" s="74"/>
      <c r="EC105" s="74"/>
      <c r="ED105" s="74"/>
      <c r="EE105" s="74"/>
      <c r="EF105" s="74"/>
      <c r="EG105" s="74"/>
      <c r="EH105" s="74"/>
      <c r="EI105" s="74"/>
      <c r="EJ105" s="74"/>
      <c r="EK105" s="74"/>
      <c r="EL105" s="74"/>
      <c r="EM105" s="74"/>
      <c r="EN105" s="74"/>
      <c r="EO105" s="74"/>
      <c r="EP105" s="74"/>
      <c r="EQ105" s="74"/>
      <c r="ER105" s="74"/>
      <c r="ES105" s="74"/>
      <c r="ET105" s="74"/>
      <c r="EU105" s="74"/>
      <c r="EV105" s="74"/>
      <c r="EW105" s="74"/>
      <c r="EX105" s="74"/>
      <c r="EY105" s="74"/>
      <c r="EZ105" s="74"/>
      <c r="FA105" s="74"/>
      <c r="FB105" s="74"/>
      <c r="FC105" s="74"/>
      <c r="FD105" s="74"/>
      <c r="FE105" s="74"/>
      <c r="FF105" s="74"/>
      <c r="FG105" s="74"/>
      <c r="FH105" s="74"/>
      <c r="FI105" s="74"/>
      <c r="FJ105" s="74"/>
      <c r="FK105" s="74"/>
      <c r="FL105" s="74"/>
      <c r="FM105" s="74"/>
      <c r="FN105" s="74"/>
      <c r="FO105" s="74"/>
      <c r="FP105" s="74"/>
      <c r="FQ105" s="74"/>
      <c r="FR105" s="74"/>
      <c r="FS105" s="74"/>
      <c r="FT105" s="74"/>
      <c r="FU105" s="74"/>
      <c r="FV105" s="74"/>
      <c r="FW105" s="74"/>
      <c r="FX105" s="74"/>
      <c r="FY105" s="74"/>
      <c r="FZ105" s="74"/>
      <c r="GA105" s="74"/>
      <c r="GB105" s="74"/>
      <c r="GC105" s="74"/>
      <c r="GD105" s="74"/>
      <c r="GE105" s="74"/>
      <c r="GF105" s="74"/>
      <c r="GG105" s="74"/>
      <c r="GH105" s="74"/>
      <c r="GI105" s="74"/>
      <c r="GJ105" s="74"/>
      <c r="GK105" s="74"/>
      <c r="GL105" s="74"/>
      <c r="GM105" s="74"/>
      <c r="GN105" s="74"/>
      <c r="GO105" s="74"/>
      <c r="GP105" s="74"/>
      <c r="GQ105" s="74"/>
      <c r="GR105" s="74"/>
      <c r="GS105" s="74"/>
      <c r="GT105" s="74"/>
      <c r="GU105" s="74"/>
      <c r="GV105" s="74"/>
      <c r="GW105" s="74"/>
      <c r="GX105" s="74"/>
      <c r="GY105" s="74"/>
      <c r="GZ105" s="74"/>
      <c r="HA105" s="74"/>
      <c r="HB105" s="74"/>
      <c r="HC105" s="74"/>
      <c r="HD105" s="74"/>
      <c r="HE105" s="74"/>
      <c r="HF105" s="74"/>
      <c r="HG105" s="74"/>
      <c r="HH105" s="74"/>
      <c r="HI105" s="74"/>
      <c r="HJ105" s="74"/>
      <c r="HK105" s="74"/>
      <c r="HL105" s="74"/>
      <c r="HM105" s="74"/>
      <c r="HN105" s="74"/>
      <c r="HO105" s="74"/>
      <c r="HP105" s="74"/>
      <c r="HQ105" s="74"/>
      <c r="HR105" s="74"/>
      <c r="HS105" s="74"/>
      <c r="HT105" s="74"/>
      <c r="HU105" s="74"/>
      <c r="HV105" s="74"/>
      <c r="HW105" s="74"/>
      <c r="HX105" s="74"/>
      <c r="HY105" s="74"/>
      <c r="HZ105" s="74"/>
      <c r="IA105" s="74"/>
      <c r="IB105" s="74"/>
      <c r="IC105" s="74"/>
      <c r="ID105" s="74"/>
      <c r="IE105" s="74"/>
      <c r="IF105" s="74"/>
      <c r="IG105" s="74"/>
      <c r="IH105" s="74"/>
      <c r="II105" s="74"/>
      <c r="IJ105" s="74"/>
      <c r="IK105" s="74"/>
      <c r="IL105" s="74"/>
      <c r="IM105" s="74"/>
      <c r="IN105" s="74"/>
      <c r="IO105" s="74"/>
      <c r="IP105" s="74"/>
      <c r="IQ105" s="74"/>
      <c r="IR105" s="74"/>
      <c r="IS105" s="74"/>
    </row>
    <row r="106" spans="1:253" x14ac:dyDescent="0.2">
      <c r="A106" s="52" t="s">
        <v>57</v>
      </c>
      <c r="B106" s="52">
        <v>2</v>
      </c>
      <c r="C106" s="52" t="s">
        <v>58</v>
      </c>
      <c r="D106" s="180" t="s">
        <v>333</v>
      </c>
      <c r="E106" s="88">
        <v>43.91</v>
      </c>
      <c r="F106" s="89">
        <v>71</v>
      </c>
      <c r="G106" s="89">
        <v>99.64</v>
      </c>
      <c r="H106" s="90">
        <v>18300</v>
      </c>
      <c r="I106" s="91"/>
      <c r="J106" s="92">
        <f t="shared" si="4"/>
        <v>70.744399999999999</v>
      </c>
      <c r="K106" s="92">
        <v>70.305700000000002</v>
      </c>
      <c r="L106" s="52"/>
      <c r="M106" s="52"/>
      <c r="N106" s="52"/>
      <c r="O106" s="52"/>
      <c r="P106" s="93"/>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c r="BA106" s="52"/>
      <c r="BB106" s="52"/>
      <c r="BC106" s="52"/>
      <c r="BD106" s="52"/>
      <c r="BE106" s="52"/>
      <c r="BF106" s="52"/>
      <c r="BG106" s="52"/>
      <c r="BH106" s="52"/>
      <c r="BI106" s="52"/>
      <c r="BJ106" s="52"/>
      <c r="BK106" s="52"/>
      <c r="BL106" s="52"/>
      <c r="BM106" s="52"/>
      <c r="BN106" s="52"/>
      <c r="BO106" s="52"/>
      <c r="BP106" s="52"/>
      <c r="BQ106" s="52"/>
      <c r="BR106" s="52"/>
      <c r="BS106" s="52"/>
      <c r="BT106" s="52"/>
      <c r="BU106" s="52"/>
      <c r="BV106" s="52"/>
      <c r="BW106" s="52"/>
      <c r="BX106" s="52"/>
      <c r="BY106" s="52"/>
      <c r="BZ106" s="52"/>
      <c r="CA106" s="52"/>
      <c r="CB106" s="52"/>
      <c r="CC106" s="52"/>
      <c r="CD106" s="52"/>
      <c r="CE106" s="52"/>
      <c r="CF106" s="52"/>
      <c r="CG106" s="52"/>
      <c r="CH106" s="52"/>
      <c r="CI106" s="52"/>
      <c r="CJ106" s="52"/>
      <c r="CK106" s="52"/>
      <c r="CL106" s="52"/>
      <c r="CM106" s="52"/>
      <c r="CN106" s="52"/>
      <c r="CO106" s="52"/>
      <c r="CP106" s="52"/>
      <c r="CQ106" s="52"/>
      <c r="CR106" s="52"/>
      <c r="CS106" s="52"/>
      <c r="CT106" s="52"/>
      <c r="CU106" s="52"/>
      <c r="CV106" s="52"/>
      <c r="CW106" s="52"/>
      <c r="CX106" s="52"/>
      <c r="CY106" s="52"/>
      <c r="CZ106" s="52"/>
      <c r="DA106" s="52"/>
      <c r="DB106" s="52"/>
      <c r="DC106" s="52"/>
      <c r="DD106" s="52"/>
      <c r="DE106" s="52"/>
      <c r="DF106" s="52"/>
      <c r="DG106" s="52"/>
      <c r="DH106" s="52"/>
      <c r="DI106" s="52"/>
      <c r="DJ106" s="52"/>
      <c r="DK106" s="52"/>
      <c r="DL106" s="52"/>
      <c r="DM106" s="52"/>
      <c r="DN106" s="52"/>
      <c r="DO106" s="52"/>
      <c r="DP106" s="52"/>
      <c r="DQ106" s="52"/>
      <c r="DR106" s="52"/>
      <c r="DS106" s="52"/>
      <c r="DT106" s="52"/>
      <c r="DU106" s="52"/>
      <c r="DV106" s="52"/>
      <c r="DW106" s="52"/>
      <c r="DX106" s="52"/>
      <c r="DY106" s="52"/>
      <c r="DZ106" s="52"/>
      <c r="EA106" s="52"/>
      <c r="EB106" s="52"/>
      <c r="EC106" s="52"/>
      <c r="ED106" s="52"/>
      <c r="EE106" s="52"/>
      <c r="EF106" s="52"/>
      <c r="EG106" s="52"/>
      <c r="EH106" s="52"/>
      <c r="EI106" s="52"/>
      <c r="EJ106" s="52"/>
      <c r="EK106" s="52"/>
      <c r="EL106" s="52"/>
      <c r="EM106" s="52"/>
      <c r="EN106" s="52"/>
      <c r="EO106" s="52"/>
      <c r="EP106" s="52"/>
      <c r="EQ106" s="52"/>
      <c r="ER106" s="52"/>
      <c r="ES106" s="52"/>
      <c r="ET106" s="52"/>
      <c r="EU106" s="52"/>
      <c r="EV106" s="52"/>
      <c r="EW106" s="52"/>
      <c r="EX106" s="52"/>
      <c r="EY106" s="52"/>
      <c r="EZ106" s="52"/>
      <c r="FA106" s="52"/>
      <c r="FB106" s="52"/>
      <c r="FC106" s="52"/>
      <c r="FD106" s="52"/>
      <c r="FE106" s="52"/>
      <c r="FF106" s="52"/>
      <c r="FG106" s="52"/>
      <c r="FH106" s="52"/>
      <c r="FI106" s="52"/>
      <c r="FJ106" s="52"/>
      <c r="FK106" s="52"/>
      <c r="FL106" s="52"/>
      <c r="FM106" s="52"/>
      <c r="FN106" s="52"/>
      <c r="FO106" s="52"/>
      <c r="FP106" s="52"/>
      <c r="FQ106" s="52"/>
      <c r="FR106" s="52"/>
      <c r="FS106" s="52"/>
      <c r="FT106" s="52"/>
      <c r="FU106" s="52"/>
      <c r="FV106" s="52"/>
      <c r="FW106" s="52"/>
      <c r="FX106" s="52"/>
      <c r="FY106" s="52"/>
      <c r="FZ106" s="52"/>
      <c r="GA106" s="52"/>
      <c r="GB106" s="52"/>
      <c r="GC106" s="52"/>
      <c r="GD106" s="52"/>
      <c r="GE106" s="52"/>
      <c r="GF106" s="52"/>
      <c r="GG106" s="52"/>
      <c r="GH106" s="52"/>
      <c r="GI106" s="52"/>
      <c r="GJ106" s="52"/>
      <c r="GK106" s="52"/>
      <c r="GL106" s="52"/>
      <c r="GM106" s="52"/>
      <c r="GN106" s="52"/>
      <c r="GO106" s="52"/>
      <c r="GP106" s="52"/>
      <c r="GQ106" s="52"/>
      <c r="GR106" s="52"/>
      <c r="GS106" s="52"/>
      <c r="GT106" s="52"/>
      <c r="GU106" s="52"/>
      <c r="GV106" s="52"/>
      <c r="GW106" s="52"/>
      <c r="GX106" s="52"/>
      <c r="GY106" s="52"/>
      <c r="GZ106" s="52"/>
      <c r="HA106" s="52"/>
      <c r="HB106" s="52"/>
      <c r="HC106" s="52"/>
      <c r="HD106" s="52"/>
      <c r="HE106" s="52"/>
      <c r="HF106" s="52"/>
      <c r="HG106" s="52"/>
      <c r="HH106" s="52"/>
      <c r="HI106" s="52"/>
      <c r="HJ106" s="52"/>
      <c r="HK106" s="52"/>
      <c r="HL106" s="52"/>
      <c r="HM106" s="52"/>
      <c r="HN106" s="52"/>
      <c r="HO106" s="52"/>
      <c r="HP106" s="52"/>
      <c r="HQ106" s="52"/>
      <c r="HR106" s="52"/>
      <c r="HS106" s="52"/>
      <c r="HT106" s="52"/>
      <c r="HU106" s="52"/>
      <c r="HV106" s="52"/>
      <c r="HW106" s="52"/>
      <c r="HX106" s="52"/>
      <c r="HY106" s="52"/>
      <c r="HZ106" s="52"/>
      <c r="IA106" s="52"/>
      <c r="IB106" s="52"/>
      <c r="IC106" s="52"/>
      <c r="ID106" s="52"/>
      <c r="IE106" s="52"/>
      <c r="IF106" s="52"/>
      <c r="IG106" s="52"/>
      <c r="IH106" s="52"/>
      <c r="II106" s="52"/>
      <c r="IJ106" s="52"/>
      <c r="IK106" s="52"/>
      <c r="IL106" s="52"/>
      <c r="IM106" s="52"/>
      <c r="IN106" s="52"/>
      <c r="IO106" s="52"/>
      <c r="IP106" s="52"/>
      <c r="IQ106" s="52"/>
      <c r="IR106" s="52"/>
      <c r="IS106" s="52"/>
    </row>
    <row r="107" spans="1:253" s="52" customFormat="1" x14ac:dyDescent="0.2">
      <c r="A107" s="74" t="s">
        <v>213</v>
      </c>
      <c r="B107" s="74">
        <v>3</v>
      </c>
      <c r="C107" s="74" t="s">
        <v>111</v>
      </c>
      <c r="D107" s="184" t="s">
        <v>334</v>
      </c>
      <c r="E107" s="106">
        <v>25.07</v>
      </c>
      <c r="F107" s="107">
        <v>71</v>
      </c>
      <c r="G107" s="107">
        <v>99.83</v>
      </c>
      <c r="H107" s="108">
        <v>25790</v>
      </c>
      <c r="I107" s="109"/>
      <c r="J107" s="110">
        <f t="shared" si="4"/>
        <v>70.879300000000001</v>
      </c>
      <c r="K107" s="110">
        <v>70.879300000000001</v>
      </c>
      <c r="L107" s="74"/>
      <c r="M107" s="74"/>
      <c r="N107" s="74"/>
      <c r="O107" s="74"/>
      <c r="P107" s="111"/>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K107" s="74"/>
      <c r="BL107" s="74"/>
      <c r="BM107" s="74"/>
      <c r="BN107" s="74"/>
      <c r="BO107" s="74"/>
      <c r="BP107" s="74"/>
      <c r="BQ107" s="74"/>
      <c r="BR107" s="74"/>
      <c r="BS107" s="74"/>
      <c r="BT107" s="74"/>
      <c r="BU107" s="74"/>
      <c r="BV107" s="74"/>
      <c r="BW107" s="74"/>
      <c r="BX107" s="74"/>
      <c r="BY107" s="74"/>
      <c r="BZ107" s="74"/>
      <c r="CA107" s="74"/>
      <c r="CB107" s="74"/>
      <c r="CC107" s="74"/>
      <c r="CD107" s="74"/>
      <c r="CE107" s="74"/>
      <c r="CF107" s="74"/>
      <c r="CG107" s="74"/>
      <c r="CH107" s="74"/>
      <c r="CI107" s="74"/>
      <c r="CJ107" s="74"/>
      <c r="CK107" s="74"/>
      <c r="CL107" s="74"/>
      <c r="CM107" s="74"/>
      <c r="CN107" s="74"/>
      <c r="CO107" s="74"/>
      <c r="CP107" s="74"/>
      <c r="CQ107" s="74"/>
      <c r="CR107" s="74"/>
      <c r="CS107" s="74"/>
      <c r="CT107" s="74"/>
      <c r="CU107" s="74"/>
      <c r="CV107" s="74"/>
      <c r="CW107" s="74"/>
      <c r="CX107" s="74"/>
      <c r="CY107" s="74"/>
      <c r="CZ107" s="74"/>
      <c r="DA107" s="74"/>
      <c r="DB107" s="74"/>
      <c r="DC107" s="74"/>
      <c r="DD107" s="74"/>
      <c r="DE107" s="74"/>
      <c r="DF107" s="74"/>
      <c r="DG107" s="74"/>
      <c r="DH107" s="74"/>
      <c r="DI107" s="74"/>
      <c r="DJ107" s="74"/>
      <c r="DK107" s="74"/>
      <c r="DL107" s="74"/>
      <c r="DM107" s="74"/>
      <c r="DN107" s="74"/>
      <c r="DO107" s="74"/>
      <c r="DP107" s="74"/>
      <c r="DQ107" s="74"/>
      <c r="DR107" s="74"/>
      <c r="DS107" s="74"/>
      <c r="DT107" s="74"/>
      <c r="DU107" s="74"/>
      <c r="DV107" s="74"/>
      <c r="DW107" s="74"/>
      <c r="DX107" s="74"/>
      <c r="DY107" s="74"/>
      <c r="DZ107" s="74"/>
      <c r="EA107" s="74"/>
      <c r="EB107" s="74"/>
      <c r="EC107" s="74"/>
      <c r="ED107" s="74"/>
      <c r="EE107" s="74"/>
      <c r="EF107" s="74"/>
      <c r="EG107" s="74"/>
      <c r="EH107" s="74"/>
      <c r="EI107" s="74"/>
      <c r="EJ107" s="74"/>
      <c r="EK107" s="74"/>
      <c r="EL107" s="74"/>
      <c r="EM107" s="74"/>
      <c r="EN107" s="74"/>
      <c r="EO107" s="74"/>
      <c r="EP107" s="74"/>
      <c r="EQ107" s="74"/>
      <c r="ER107" s="74"/>
      <c r="ES107" s="74"/>
      <c r="ET107" s="74"/>
      <c r="EU107" s="74"/>
      <c r="EV107" s="74"/>
      <c r="EW107" s="74"/>
      <c r="EX107" s="74"/>
      <c r="EY107" s="74"/>
      <c r="EZ107" s="74"/>
      <c r="FA107" s="74"/>
      <c r="FB107" s="74"/>
      <c r="FC107" s="74"/>
      <c r="FD107" s="74"/>
      <c r="FE107" s="74"/>
      <c r="FF107" s="74"/>
      <c r="FG107" s="74"/>
      <c r="FH107" s="74"/>
      <c r="FI107" s="74"/>
      <c r="FJ107" s="74"/>
      <c r="FK107" s="74"/>
      <c r="FL107" s="74"/>
      <c r="FM107" s="74"/>
      <c r="FN107" s="74"/>
      <c r="FO107" s="74"/>
      <c r="FP107" s="74"/>
      <c r="FQ107" s="74"/>
      <c r="FR107" s="74"/>
      <c r="FS107" s="74"/>
      <c r="FT107" s="74"/>
      <c r="FU107" s="74"/>
      <c r="FV107" s="74"/>
      <c r="FW107" s="74"/>
      <c r="FX107" s="74"/>
      <c r="FY107" s="74"/>
      <c r="FZ107" s="74"/>
      <c r="GA107" s="74"/>
      <c r="GB107" s="74"/>
      <c r="GC107" s="74"/>
      <c r="GD107" s="74"/>
      <c r="GE107" s="74"/>
      <c r="GF107" s="74"/>
      <c r="GG107" s="74"/>
      <c r="GH107" s="74"/>
      <c r="GI107" s="74"/>
      <c r="GJ107" s="74"/>
      <c r="GK107" s="74"/>
      <c r="GL107" s="74"/>
      <c r="GM107" s="74"/>
      <c r="GN107" s="74"/>
      <c r="GO107" s="74"/>
      <c r="GP107" s="74"/>
      <c r="GQ107" s="74"/>
      <c r="GR107" s="74"/>
      <c r="GS107" s="74"/>
      <c r="GT107" s="74"/>
      <c r="GU107" s="74"/>
      <c r="GV107" s="74"/>
      <c r="GW107" s="74"/>
      <c r="GX107" s="74"/>
      <c r="GY107" s="74"/>
      <c r="GZ107" s="74"/>
      <c r="HA107" s="74"/>
      <c r="HB107" s="74"/>
      <c r="HC107" s="74"/>
      <c r="HD107" s="74"/>
      <c r="HE107" s="74"/>
      <c r="HF107" s="74"/>
      <c r="HG107" s="74"/>
      <c r="HH107" s="74"/>
      <c r="HI107" s="74"/>
      <c r="HJ107" s="74"/>
      <c r="HK107" s="74"/>
      <c r="HL107" s="74"/>
      <c r="HM107" s="74"/>
      <c r="HN107" s="74"/>
      <c r="HO107" s="74"/>
      <c r="HP107" s="74"/>
      <c r="HQ107" s="74"/>
      <c r="HR107" s="74"/>
      <c r="HS107" s="74"/>
      <c r="HT107" s="74"/>
      <c r="HU107" s="74"/>
      <c r="HV107" s="74"/>
      <c r="HW107" s="74"/>
      <c r="HX107" s="74"/>
      <c r="HY107" s="74"/>
      <c r="HZ107" s="74"/>
      <c r="IA107" s="74"/>
      <c r="IB107" s="74"/>
      <c r="IC107" s="74"/>
      <c r="ID107" s="74"/>
      <c r="IE107" s="74"/>
      <c r="IF107" s="74"/>
      <c r="IG107" s="74"/>
      <c r="IH107" s="74"/>
      <c r="II107" s="74"/>
      <c r="IJ107" s="74"/>
      <c r="IK107" s="74"/>
      <c r="IL107" s="74"/>
      <c r="IM107" s="74"/>
      <c r="IN107" s="74"/>
      <c r="IO107" s="74"/>
      <c r="IP107" s="74"/>
      <c r="IQ107" s="74"/>
      <c r="IR107" s="74"/>
      <c r="IS107" s="74"/>
    </row>
    <row r="108" spans="1:253" s="74" customFormat="1" x14ac:dyDescent="0.2">
      <c r="A108" s="61" t="s">
        <v>215</v>
      </c>
      <c r="B108" s="61">
        <v>1</v>
      </c>
      <c r="C108" s="61" t="s">
        <v>523</v>
      </c>
      <c r="D108" s="176" t="s">
        <v>522</v>
      </c>
      <c r="E108" s="62">
        <v>2.4500000000000002</v>
      </c>
      <c r="F108" s="50">
        <v>98</v>
      </c>
      <c r="G108" s="50">
        <v>99.66</v>
      </c>
      <c r="H108" s="51">
        <v>99000</v>
      </c>
      <c r="I108" s="95"/>
      <c r="J108" s="64">
        <f t="shared" si="4"/>
        <v>97.666800000000009</v>
      </c>
      <c r="K108" s="64">
        <v>90.773933333333346</v>
      </c>
      <c r="L108" s="61"/>
      <c r="M108" s="61" t="s">
        <v>214</v>
      </c>
      <c r="N108" s="61" t="s">
        <v>430</v>
      </c>
      <c r="O108" s="61"/>
      <c r="P108" s="96"/>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c r="BN108" s="61"/>
      <c r="BO108" s="61"/>
      <c r="BP108" s="61"/>
      <c r="BQ108" s="61"/>
      <c r="BR108" s="61"/>
      <c r="BS108" s="61"/>
      <c r="BT108" s="61"/>
      <c r="BU108" s="61"/>
      <c r="BV108" s="61"/>
      <c r="BW108" s="61"/>
      <c r="BX108" s="61"/>
      <c r="BY108" s="61"/>
      <c r="BZ108" s="61"/>
      <c r="CA108" s="61"/>
      <c r="CB108" s="61"/>
      <c r="CC108" s="61"/>
      <c r="CD108" s="61"/>
      <c r="CE108" s="61"/>
      <c r="CF108" s="61"/>
      <c r="CG108" s="61"/>
      <c r="CH108" s="61"/>
      <c r="CI108" s="61"/>
      <c r="CJ108" s="61"/>
      <c r="CK108" s="61"/>
      <c r="CL108" s="61"/>
      <c r="CM108" s="61"/>
      <c r="CN108" s="61"/>
      <c r="CO108" s="61"/>
      <c r="CP108" s="61"/>
      <c r="CQ108" s="61"/>
      <c r="CR108" s="61"/>
      <c r="CS108" s="61"/>
      <c r="CT108" s="61"/>
      <c r="CU108" s="61"/>
      <c r="CV108" s="61"/>
      <c r="CW108" s="61"/>
      <c r="CX108" s="61"/>
      <c r="CY108" s="61"/>
      <c r="CZ108" s="61"/>
      <c r="DA108" s="61"/>
      <c r="DB108" s="61"/>
      <c r="DC108" s="61"/>
      <c r="DD108" s="61"/>
      <c r="DE108" s="61"/>
      <c r="DF108" s="61"/>
      <c r="DG108" s="61"/>
      <c r="DH108" s="61"/>
      <c r="DI108" s="61"/>
      <c r="DJ108" s="61"/>
      <c r="DK108" s="61"/>
      <c r="DL108" s="61"/>
      <c r="DM108" s="61"/>
      <c r="DN108" s="61"/>
      <c r="DO108" s="61"/>
      <c r="DP108" s="61"/>
      <c r="DQ108" s="61"/>
      <c r="DR108" s="61"/>
      <c r="DS108" s="61"/>
      <c r="DT108" s="61"/>
      <c r="DU108" s="61"/>
      <c r="DV108" s="61"/>
      <c r="DW108" s="61"/>
      <c r="DX108" s="61"/>
      <c r="DY108" s="61"/>
      <c r="DZ108" s="61"/>
      <c r="EA108" s="61"/>
      <c r="EB108" s="61"/>
      <c r="EC108" s="61"/>
      <c r="ED108" s="61"/>
      <c r="EE108" s="61"/>
      <c r="EF108" s="61"/>
      <c r="EG108" s="61"/>
      <c r="EH108" s="61"/>
      <c r="EI108" s="61"/>
      <c r="EJ108" s="61"/>
      <c r="EK108" s="61"/>
      <c r="EL108" s="61"/>
      <c r="EM108" s="61"/>
      <c r="EN108" s="61"/>
      <c r="EO108" s="61"/>
      <c r="EP108" s="61"/>
      <c r="EQ108" s="61"/>
      <c r="ER108" s="61"/>
      <c r="ES108" s="61"/>
      <c r="ET108" s="61"/>
      <c r="EU108" s="61"/>
      <c r="EV108" s="61"/>
      <c r="EW108" s="61"/>
      <c r="EX108" s="61"/>
      <c r="EY108" s="61"/>
      <c r="EZ108" s="61"/>
      <c r="FA108" s="61"/>
      <c r="FB108" s="61"/>
      <c r="FC108" s="61"/>
      <c r="FD108" s="61"/>
      <c r="FE108" s="61"/>
      <c r="FF108" s="61"/>
      <c r="FG108" s="61"/>
      <c r="FH108" s="61"/>
      <c r="FI108" s="61"/>
      <c r="FJ108" s="61"/>
      <c r="FK108" s="61"/>
      <c r="FL108" s="61"/>
      <c r="FM108" s="61"/>
      <c r="FN108" s="61"/>
      <c r="FO108" s="61"/>
      <c r="FP108" s="61"/>
      <c r="FQ108" s="61"/>
      <c r="FR108" s="61"/>
      <c r="FS108" s="61"/>
      <c r="FT108" s="61"/>
      <c r="FU108" s="61"/>
      <c r="FV108" s="61"/>
      <c r="FW108" s="61"/>
      <c r="FX108" s="61"/>
      <c r="FY108" s="61"/>
      <c r="FZ108" s="61"/>
      <c r="GA108" s="61"/>
      <c r="GB108" s="61"/>
      <c r="GC108" s="61"/>
      <c r="GD108" s="61"/>
      <c r="GE108" s="61"/>
      <c r="GF108" s="61"/>
      <c r="GG108" s="61"/>
      <c r="GH108" s="61"/>
      <c r="GI108" s="61"/>
      <c r="GJ108" s="61"/>
      <c r="GK108" s="61"/>
      <c r="GL108" s="61"/>
      <c r="GM108" s="61"/>
      <c r="GN108" s="61"/>
      <c r="GO108" s="61"/>
      <c r="GP108" s="61"/>
      <c r="GQ108" s="61"/>
      <c r="GR108" s="61"/>
      <c r="GS108" s="61"/>
      <c r="GT108" s="61"/>
      <c r="GU108" s="61"/>
      <c r="GV108" s="61"/>
      <c r="GW108" s="61"/>
      <c r="GX108" s="61"/>
      <c r="GY108" s="61"/>
      <c r="GZ108" s="61"/>
      <c r="HA108" s="61"/>
      <c r="HB108" s="61"/>
      <c r="HC108" s="61"/>
      <c r="HD108" s="61"/>
      <c r="HE108" s="61"/>
      <c r="HF108" s="61"/>
      <c r="HG108" s="61"/>
      <c r="HH108" s="61"/>
      <c r="HI108" s="61"/>
      <c r="HJ108" s="61"/>
      <c r="HK108" s="61"/>
      <c r="HL108" s="61"/>
      <c r="HM108" s="61"/>
      <c r="HN108" s="61"/>
      <c r="HO108" s="61"/>
      <c r="HP108" s="61"/>
      <c r="HQ108" s="61"/>
      <c r="HR108" s="61"/>
      <c r="HS108" s="61"/>
      <c r="HT108" s="61"/>
      <c r="HU108" s="61"/>
      <c r="HV108" s="61"/>
      <c r="HW108" s="61"/>
      <c r="HX108" s="61"/>
      <c r="HY108" s="61"/>
      <c r="HZ108" s="61"/>
      <c r="IA108" s="61"/>
      <c r="IB108" s="61"/>
      <c r="IC108" s="61"/>
      <c r="ID108" s="61"/>
      <c r="IE108" s="61"/>
      <c r="IF108" s="61"/>
      <c r="IG108" s="61"/>
      <c r="IH108" s="61"/>
      <c r="II108" s="61"/>
      <c r="IJ108" s="61"/>
      <c r="IK108" s="61"/>
      <c r="IL108" s="61"/>
      <c r="IM108" s="61"/>
      <c r="IN108" s="61"/>
      <c r="IO108" s="61"/>
      <c r="IP108" s="61"/>
      <c r="IQ108" s="61"/>
      <c r="IR108" s="61"/>
      <c r="IS108" s="61"/>
    </row>
    <row r="109" spans="1:253" x14ac:dyDescent="0.2">
      <c r="A109" s="52" t="s">
        <v>217</v>
      </c>
      <c r="B109" s="52">
        <v>2</v>
      </c>
      <c r="C109" s="52" t="s">
        <v>59</v>
      </c>
      <c r="D109" s="180" t="s">
        <v>335</v>
      </c>
      <c r="E109" s="88">
        <v>2.62</v>
      </c>
      <c r="F109" s="89">
        <v>97</v>
      </c>
      <c r="G109" s="89">
        <v>99.76</v>
      </c>
      <c r="H109" s="90">
        <v>55000</v>
      </c>
      <c r="I109" s="91"/>
      <c r="J109" s="92">
        <f t="shared" si="4"/>
        <v>96.767200000000017</v>
      </c>
      <c r="K109" s="92">
        <v>90.836136363636356</v>
      </c>
      <c r="L109" s="52"/>
      <c r="M109" s="52" t="s">
        <v>216</v>
      </c>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c r="AU109" s="52"/>
      <c r="AV109" s="52"/>
      <c r="AW109" s="52"/>
      <c r="AX109" s="52"/>
      <c r="AY109" s="52"/>
      <c r="AZ109" s="52"/>
      <c r="BA109" s="52"/>
      <c r="BB109" s="52"/>
      <c r="BC109" s="52"/>
      <c r="BD109" s="52"/>
      <c r="BE109" s="52"/>
      <c r="BF109" s="52"/>
      <c r="BG109" s="52"/>
      <c r="BH109" s="52"/>
      <c r="BI109" s="52"/>
      <c r="BJ109" s="52"/>
      <c r="BK109" s="52"/>
      <c r="BL109" s="52"/>
      <c r="BM109" s="52"/>
      <c r="BN109" s="52"/>
      <c r="BO109" s="52"/>
      <c r="BP109" s="52"/>
      <c r="BQ109" s="52"/>
      <c r="BR109" s="52"/>
      <c r="BS109" s="52"/>
      <c r="BT109" s="52"/>
      <c r="BU109" s="52"/>
      <c r="BV109" s="52"/>
      <c r="BW109" s="52"/>
      <c r="BX109" s="52"/>
      <c r="BY109" s="52"/>
      <c r="BZ109" s="52"/>
      <c r="CA109" s="52"/>
      <c r="CB109" s="52"/>
      <c r="CC109" s="52"/>
      <c r="CD109" s="52"/>
      <c r="CE109" s="52"/>
      <c r="CF109" s="52"/>
      <c r="CG109" s="52"/>
      <c r="CH109" s="52"/>
      <c r="CI109" s="52"/>
      <c r="CJ109" s="52"/>
      <c r="CK109" s="52"/>
      <c r="CL109" s="52"/>
      <c r="CM109" s="52"/>
      <c r="CN109" s="52"/>
      <c r="CO109" s="52"/>
      <c r="CP109" s="52"/>
      <c r="CQ109" s="52"/>
      <c r="CR109" s="52"/>
      <c r="CS109" s="52"/>
      <c r="CT109" s="52"/>
      <c r="CU109" s="52"/>
      <c r="CV109" s="52"/>
      <c r="CW109" s="52"/>
      <c r="CX109" s="52"/>
      <c r="CY109" s="52"/>
      <c r="CZ109" s="52"/>
      <c r="DA109" s="52"/>
      <c r="DB109" s="52"/>
      <c r="DC109" s="52"/>
      <c r="DD109" s="52"/>
      <c r="DE109" s="52"/>
      <c r="DF109" s="52"/>
      <c r="DG109" s="52"/>
      <c r="DH109" s="52"/>
      <c r="DI109" s="52"/>
      <c r="DJ109" s="52"/>
      <c r="DK109" s="52"/>
      <c r="DL109" s="52"/>
      <c r="DM109" s="52"/>
      <c r="DN109" s="52"/>
      <c r="DO109" s="52"/>
      <c r="DP109" s="52"/>
      <c r="DQ109" s="52"/>
      <c r="DR109" s="52"/>
      <c r="DS109" s="52"/>
      <c r="DT109" s="52"/>
      <c r="DU109" s="52"/>
      <c r="DV109" s="52"/>
      <c r="DW109" s="52"/>
      <c r="DX109" s="52"/>
      <c r="DY109" s="52"/>
      <c r="DZ109" s="52"/>
      <c r="EA109" s="52"/>
      <c r="EB109" s="52"/>
      <c r="EC109" s="52"/>
      <c r="ED109" s="52"/>
      <c r="EE109" s="52"/>
      <c r="EF109" s="52"/>
      <c r="EG109" s="52"/>
      <c r="EH109" s="52"/>
      <c r="EI109" s="52"/>
      <c r="EJ109" s="52"/>
      <c r="EK109" s="52"/>
      <c r="EL109" s="52"/>
      <c r="EM109" s="52"/>
      <c r="EN109" s="52"/>
      <c r="EO109" s="52"/>
      <c r="EP109" s="52"/>
      <c r="EQ109" s="52"/>
      <c r="ER109" s="52"/>
      <c r="ES109" s="52"/>
      <c r="ET109" s="52"/>
      <c r="EU109" s="52"/>
      <c r="EV109" s="52"/>
      <c r="EW109" s="52"/>
      <c r="EX109" s="52"/>
      <c r="EY109" s="52"/>
      <c r="EZ109" s="52"/>
      <c r="FA109" s="52"/>
      <c r="FB109" s="52"/>
      <c r="FC109" s="52"/>
      <c r="FD109" s="52"/>
      <c r="FE109" s="52"/>
      <c r="FF109" s="52"/>
      <c r="FG109" s="52"/>
      <c r="FH109" s="52"/>
      <c r="FI109" s="52"/>
      <c r="FJ109" s="52"/>
      <c r="FK109" s="52"/>
      <c r="FL109" s="52"/>
      <c r="FM109" s="52"/>
      <c r="FN109" s="52"/>
      <c r="FO109" s="52"/>
      <c r="FP109" s="52"/>
      <c r="FQ109" s="52"/>
      <c r="FR109" s="52"/>
      <c r="FS109" s="52"/>
      <c r="FT109" s="52"/>
      <c r="FU109" s="52"/>
      <c r="FV109" s="52"/>
      <c r="FW109" s="52"/>
      <c r="FX109" s="52"/>
      <c r="FY109" s="52"/>
      <c r="FZ109" s="52"/>
      <c r="GA109" s="52"/>
      <c r="GB109" s="52"/>
      <c r="GC109" s="52"/>
      <c r="GD109" s="52"/>
      <c r="GE109" s="52"/>
      <c r="GF109" s="52"/>
      <c r="GG109" s="52"/>
      <c r="GH109" s="52"/>
      <c r="GI109" s="52"/>
      <c r="GJ109" s="52"/>
      <c r="GK109" s="52"/>
      <c r="GL109" s="52"/>
      <c r="GM109" s="52"/>
      <c r="GN109" s="52"/>
      <c r="GO109" s="52"/>
      <c r="GP109" s="52"/>
      <c r="GQ109" s="52"/>
      <c r="GR109" s="52"/>
      <c r="GS109" s="52"/>
      <c r="GT109" s="52"/>
      <c r="GU109" s="52"/>
      <c r="GV109" s="52"/>
      <c r="GW109" s="52"/>
      <c r="GX109" s="52"/>
      <c r="GY109" s="52"/>
      <c r="GZ109" s="52"/>
      <c r="HA109" s="52"/>
      <c r="HB109" s="52"/>
      <c r="HC109" s="52"/>
      <c r="HD109" s="52"/>
      <c r="HE109" s="52"/>
      <c r="HF109" s="52"/>
      <c r="HG109" s="52"/>
      <c r="HH109" s="52"/>
      <c r="HI109" s="52"/>
      <c r="HJ109" s="52"/>
      <c r="HK109" s="52"/>
      <c r="HL109" s="52"/>
      <c r="HM109" s="52"/>
      <c r="HN109" s="52"/>
      <c r="HO109" s="52"/>
      <c r="HP109" s="52"/>
      <c r="HQ109" s="52"/>
      <c r="HR109" s="52"/>
      <c r="HS109" s="52"/>
      <c r="HT109" s="52"/>
      <c r="HU109" s="52"/>
      <c r="HV109" s="52"/>
      <c r="HW109" s="52"/>
      <c r="HX109" s="52"/>
      <c r="HY109" s="52"/>
      <c r="HZ109" s="52"/>
      <c r="IA109" s="52"/>
      <c r="IB109" s="52"/>
      <c r="IC109" s="52"/>
      <c r="ID109" s="52"/>
      <c r="IE109" s="52"/>
      <c r="IF109" s="52"/>
      <c r="IG109" s="52"/>
      <c r="IH109" s="52"/>
      <c r="II109" s="52"/>
      <c r="IJ109" s="52"/>
      <c r="IK109" s="52"/>
      <c r="IL109" s="52"/>
      <c r="IM109" s="52"/>
      <c r="IN109" s="52"/>
      <c r="IO109" s="52"/>
      <c r="IP109" s="52"/>
      <c r="IQ109" s="52"/>
      <c r="IR109" s="52"/>
      <c r="IS109" s="52"/>
    </row>
    <row r="110" spans="1:253" x14ac:dyDescent="0.2">
      <c r="A110" s="74" t="s">
        <v>60</v>
      </c>
      <c r="B110" s="74">
        <v>3</v>
      </c>
      <c r="C110" s="74" t="s">
        <v>61</v>
      </c>
      <c r="D110" s="184" t="s">
        <v>336</v>
      </c>
      <c r="E110" s="106">
        <v>17.850000000000001</v>
      </c>
      <c r="F110" s="107">
        <v>85</v>
      </c>
      <c r="G110" s="107">
        <v>96.65</v>
      </c>
      <c r="H110" s="108">
        <v>42796</v>
      </c>
      <c r="I110" s="109"/>
      <c r="J110" s="110">
        <f t="shared" si="4"/>
        <v>82.152500000000003</v>
      </c>
      <c r="K110" s="110">
        <v>82.152500000000003</v>
      </c>
      <c r="L110" s="74"/>
      <c r="M110" s="74"/>
      <c r="N110" s="74"/>
      <c r="O110" s="74"/>
      <c r="P110" s="111"/>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c r="BL110" s="74"/>
      <c r="BM110" s="74"/>
      <c r="BN110" s="74"/>
      <c r="BO110" s="74"/>
      <c r="BP110" s="74"/>
      <c r="BQ110" s="74"/>
      <c r="BR110" s="74"/>
      <c r="BS110" s="74"/>
      <c r="BT110" s="74"/>
      <c r="BU110" s="74"/>
      <c r="BV110" s="74"/>
      <c r="BW110" s="74"/>
      <c r="BX110" s="74"/>
      <c r="BY110" s="74"/>
      <c r="BZ110" s="74"/>
      <c r="CA110" s="74"/>
      <c r="CB110" s="74"/>
      <c r="CC110" s="74"/>
      <c r="CD110" s="74"/>
      <c r="CE110" s="74"/>
      <c r="CF110" s="74"/>
      <c r="CG110" s="74"/>
      <c r="CH110" s="74"/>
      <c r="CI110" s="74"/>
      <c r="CJ110" s="74"/>
      <c r="CK110" s="74"/>
      <c r="CL110" s="74"/>
      <c r="CM110" s="74"/>
      <c r="CN110" s="74"/>
      <c r="CO110" s="74"/>
      <c r="CP110" s="74"/>
      <c r="CQ110" s="74"/>
      <c r="CR110" s="74"/>
      <c r="CS110" s="74"/>
      <c r="CT110" s="74"/>
      <c r="CU110" s="74"/>
      <c r="CV110" s="74"/>
      <c r="CW110" s="74"/>
      <c r="CX110" s="74"/>
      <c r="CY110" s="74"/>
      <c r="CZ110" s="74"/>
      <c r="DA110" s="74"/>
      <c r="DB110" s="74"/>
      <c r="DC110" s="74"/>
      <c r="DD110" s="74"/>
      <c r="DE110" s="74"/>
      <c r="DF110" s="74"/>
      <c r="DG110" s="74"/>
      <c r="DH110" s="74"/>
      <c r="DI110" s="74"/>
      <c r="DJ110" s="74"/>
      <c r="DK110" s="74"/>
      <c r="DL110" s="74"/>
      <c r="DM110" s="74"/>
      <c r="DN110" s="74"/>
      <c r="DO110" s="74"/>
      <c r="DP110" s="74"/>
      <c r="DQ110" s="74"/>
      <c r="DR110" s="74"/>
      <c r="DS110" s="74"/>
      <c r="DT110" s="74"/>
      <c r="DU110" s="74"/>
      <c r="DV110" s="74"/>
      <c r="DW110" s="74"/>
      <c r="DX110" s="74"/>
      <c r="DY110" s="74"/>
      <c r="DZ110" s="74"/>
      <c r="EA110" s="74"/>
      <c r="EB110" s="74"/>
      <c r="EC110" s="74"/>
      <c r="ED110" s="74"/>
      <c r="EE110" s="74"/>
      <c r="EF110" s="74"/>
      <c r="EG110" s="74"/>
      <c r="EH110" s="74"/>
      <c r="EI110" s="74"/>
      <c r="EJ110" s="74"/>
      <c r="EK110" s="74"/>
      <c r="EL110" s="74"/>
      <c r="EM110" s="74"/>
      <c r="EN110" s="74"/>
      <c r="EO110" s="74"/>
      <c r="EP110" s="74"/>
      <c r="EQ110" s="74"/>
      <c r="ER110" s="74"/>
      <c r="ES110" s="74"/>
      <c r="ET110" s="74"/>
      <c r="EU110" s="74"/>
      <c r="EV110" s="74"/>
      <c r="EW110" s="74"/>
      <c r="EX110" s="74"/>
      <c r="EY110" s="74"/>
      <c r="EZ110" s="74"/>
      <c r="FA110" s="74"/>
      <c r="FB110" s="74"/>
      <c r="FC110" s="74"/>
      <c r="FD110" s="74"/>
      <c r="FE110" s="74"/>
      <c r="FF110" s="74"/>
      <c r="FG110" s="74"/>
      <c r="FH110" s="74"/>
      <c r="FI110" s="74"/>
      <c r="FJ110" s="74"/>
      <c r="FK110" s="74"/>
      <c r="FL110" s="74"/>
      <c r="FM110" s="74"/>
      <c r="FN110" s="74"/>
      <c r="FO110" s="74"/>
      <c r="FP110" s="74"/>
      <c r="FQ110" s="74"/>
      <c r="FR110" s="74"/>
      <c r="FS110" s="74"/>
      <c r="FT110" s="74"/>
      <c r="FU110" s="74"/>
      <c r="FV110" s="74"/>
      <c r="FW110" s="74"/>
      <c r="FX110" s="74"/>
      <c r="FY110" s="74"/>
      <c r="FZ110" s="74"/>
      <c r="GA110" s="74"/>
      <c r="GB110" s="74"/>
      <c r="GC110" s="74"/>
      <c r="GD110" s="74"/>
      <c r="GE110" s="74"/>
      <c r="GF110" s="74"/>
      <c r="GG110" s="74"/>
      <c r="GH110" s="74"/>
      <c r="GI110" s="74"/>
      <c r="GJ110" s="74"/>
      <c r="GK110" s="74"/>
      <c r="GL110" s="74"/>
      <c r="GM110" s="74"/>
      <c r="GN110" s="74"/>
      <c r="GO110" s="74"/>
      <c r="GP110" s="74"/>
      <c r="GQ110" s="74"/>
      <c r="GR110" s="74"/>
      <c r="GS110" s="74"/>
      <c r="GT110" s="74"/>
      <c r="GU110" s="74"/>
      <c r="GV110" s="74"/>
      <c r="GW110" s="74"/>
      <c r="GX110" s="74"/>
      <c r="GY110" s="74"/>
      <c r="GZ110" s="74"/>
      <c r="HA110" s="74"/>
      <c r="HB110" s="74"/>
      <c r="HC110" s="74"/>
      <c r="HD110" s="74"/>
      <c r="HE110" s="74"/>
      <c r="HF110" s="74"/>
      <c r="HG110" s="74"/>
      <c r="HH110" s="74"/>
      <c r="HI110" s="74"/>
      <c r="HJ110" s="74"/>
      <c r="HK110" s="74"/>
      <c r="HL110" s="74"/>
      <c r="HM110" s="74"/>
      <c r="HN110" s="74"/>
      <c r="HO110" s="74"/>
      <c r="HP110" s="74"/>
      <c r="HQ110" s="74"/>
      <c r="HR110" s="74"/>
      <c r="HS110" s="74"/>
      <c r="HT110" s="74"/>
      <c r="HU110" s="74"/>
      <c r="HV110" s="74"/>
      <c r="HW110" s="74"/>
      <c r="HX110" s="74"/>
      <c r="HY110" s="74"/>
      <c r="HZ110" s="74"/>
      <c r="IA110" s="74"/>
      <c r="IB110" s="74"/>
      <c r="IC110" s="74"/>
      <c r="ID110" s="74"/>
      <c r="IE110" s="74"/>
      <c r="IF110" s="74"/>
      <c r="IG110" s="74"/>
      <c r="IH110" s="74"/>
      <c r="II110" s="74"/>
      <c r="IJ110" s="74"/>
      <c r="IK110" s="74"/>
      <c r="IL110" s="74"/>
      <c r="IM110" s="74"/>
      <c r="IN110" s="74"/>
      <c r="IO110" s="74"/>
      <c r="IP110" s="74"/>
      <c r="IQ110" s="74"/>
      <c r="IR110" s="74"/>
      <c r="IS110" s="74"/>
    </row>
    <row r="111" spans="1:253" s="74" customFormat="1" x14ac:dyDescent="0.2">
      <c r="A111" s="61" t="s">
        <v>219</v>
      </c>
      <c r="B111" s="61">
        <v>1</v>
      </c>
      <c r="C111" s="61" t="s">
        <v>62</v>
      </c>
      <c r="D111" s="176" t="s">
        <v>337</v>
      </c>
      <c r="E111" s="94">
        <v>3.91</v>
      </c>
      <c r="F111" s="50">
        <v>94</v>
      </c>
      <c r="G111" s="50">
        <v>98.05</v>
      </c>
      <c r="H111" s="51">
        <v>140000</v>
      </c>
      <c r="I111" s="95"/>
      <c r="J111" s="64">
        <f t="shared" si="4"/>
        <v>92.166999999999987</v>
      </c>
      <c r="K111" s="64">
        <v>84.167500000000004</v>
      </c>
      <c r="L111" s="61"/>
      <c r="M111" s="61" t="s">
        <v>218</v>
      </c>
      <c r="N111" s="61" t="s">
        <v>460</v>
      </c>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c r="BN111" s="61"/>
      <c r="BO111" s="61"/>
      <c r="BP111" s="61"/>
      <c r="BQ111" s="61"/>
      <c r="BR111" s="61"/>
      <c r="BS111" s="61"/>
      <c r="BT111" s="61"/>
      <c r="BU111" s="61"/>
      <c r="BV111" s="61"/>
      <c r="BW111" s="61"/>
      <c r="BX111" s="61"/>
      <c r="BY111" s="61"/>
      <c r="BZ111" s="61"/>
      <c r="CA111" s="61"/>
      <c r="CB111" s="61"/>
      <c r="CC111" s="61"/>
      <c r="CD111" s="61"/>
      <c r="CE111" s="61"/>
      <c r="CF111" s="61"/>
      <c r="CG111" s="61"/>
      <c r="CH111" s="61"/>
      <c r="CI111" s="61"/>
      <c r="CJ111" s="61"/>
      <c r="CK111" s="61"/>
      <c r="CL111" s="61"/>
      <c r="CM111" s="61"/>
      <c r="CN111" s="61"/>
      <c r="CO111" s="61"/>
      <c r="CP111" s="61"/>
      <c r="CQ111" s="61"/>
      <c r="CR111" s="61"/>
      <c r="CS111" s="61"/>
      <c r="CT111" s="61"/>
      <c r="CU111" s="61"/>
      <c r="CV111" s="61"/>
      <c r="CW111" s="61"/>
      <c r="CX111" s="61"/>
      <c r="CY111" s="61"/>
      <c r="CZ111" s="61"/>
      <c r="DA111" s="61"/>
      <c r="DB111" s="61"/>
      <c r="DC111" s="61"/>
      <c r="DD111" s="61"/>
      <c r="DE111" s="61"/>
      <c r="DF111" s="61"/>
      <c r="DG111" s="61"/>
      <c r="DH111" s="61"/>
      <c r="DI111" s="61"/>
      <c r="DJ111" s="61"/>
      <c r="DK111" s="61"/>
      <c r="DL111" s="61"/>
      <c r="DM111" s="61"/>
      <c r="DN111" s="61"/>
      <c r="DO111" s="61"/>
      <c r="DP111" s="61"/>
      <c r="DQ111" s="61"/>
      <c r="DR111" s="61"/>
      <c r="DS111" s="61"/>
      <c r="DT111" s="61"/>
      <c r="DU111" s="61"/>
      <c r="DV111" s="61"/>
      <c r="DW111" s="61"/>
      <c r="DX111" s="61"/>
      <c r="DY111" s="61"/>
      <c r="DZ111" s="61"/>
      <c r="EA111" s="61"/>
      <c r="EB111" s="61"/>
      <c r="EC111" s="61"/>
      <c r="ED111" s="61"/>
      <c r="EE111" s="61"/>
      <c r="EF111" s="61"/>
      <c r="EG111" s="61"/>
      <c r="EH111" s="61"/>
      <c r="EI111" s="61"/>
      <c r="EJ111" s="61"/>
      <c r="EK111" s="61"/>
      <c r="EL111" s="61"/>
      <c r="EM111" s="61"/>
      <c r="EN111" s="61"/>
      <c r="EO111" s="61"/>
      <c r="EP111" s="61"/>
      <c r="EQ111" s="61"/>
      <c r="ER111" s="61"/>
      <c r="ES111" s="61"/>
      <c r="ET111" s="61"/>
      <c r="EU111" s="61"/>
      <c r="EV111" s="61"/>
      <c r="EW111" s="61"/>
      <c r="EX111" s="61"/>
      <c r="EY111" s="61"/>
      <c r="EZ111" s="61"/>
      <c r="FA111" s="61"/>
      <c r="FB111" s="61"/>
      <c r="FC111" s="61"/>
      <c r="FD111" s="61"/>
      <c r="FE111" s="61"/>
      <c r="FF111" s="61"/>
      <c r="FG111" s="61"/>
      <c r="FH111" s="61"/>
      <c r="FI111" s="61"/>
      <c r="FJ111" s="61"/>
      <c r="FK111" s="61"/>
      <c r="FL111" s="61"/>
      <c r="FM111" s="61"/>
      <c r="FN111" s="61"/>
      <c r="FO111" s="61"/>
      <c r="FP111" s="61"/>
      <c r="FQ111" s="61"/>
      <c r="FR111" s="61"/>
      <c r="FS111" s="61"/>
      <c r="FT111" s="61"/>
      <c r="FU111" s="61"/>
      <c r="FV111" s="61"/>
      <c r="FW111" s="61"/>
      <c r="FX111" s="61"/>
      <c r="FY111" s="61"/>
      <c r="FZ111" s="61"/>
      <c r="GA111" s="61"/>
      <c r="GB111" s="61"/>
      <c r="GC111" s="61"/>
      <c r="GD111" s="61"/>
      <c r="GE111" s="61"/>
      <c r="GF111" s="61"/>
      <c r="GG111" s="61"/>
      <c r="GH111" s="61"/>
      <c r="GI111" s="61"/>
      <c r="GJ111" s="61"/>
      <c r="GK111" s="61"/>
      <c r="GL111" s="61"/>
      <c r="GM111" s="61"/>
      <c r="GN111" s="61"/>
      <c r="GO111" s="61"/>
      <c r="GP111" s="61"/>
      <c r="GQ111" s="61"/>
      <c r="GR111" s="61"/>
      <c r="GS111" s="61"/>
      <c r="GT111" s="61"/>
      <c r="GU111" s="61"/>
      <c r="GV111" s="61"/>
      <c r="GW111" s="61"/>
      <c r="GX111" s="61"/>
      <c r="GY111" s="61"/>
      <c r="GZ111" s="61"/>
      <c r="HA111" s="61"/>
      <c r="HB111" s="61"/>
      <c r="HC111" s="61"/>
      <c r="HD111" s="61"/>
      <c r="HE111" s="61"/>
      <c r="HF111" s="61"/>
      <c r="HG111" s="61"/>
      <c r="HH111" s="61"/>
      <c r="HI111" s="61"/>
      <c r="HJ111" s="61"/>
      <c r="HK111" s="61"/>
      <c r="HL111" s="61"/>
      <c r="HM111" s="61"/>
      <c r="HN111" s="61"/>
      <c r="HO111" s="61"/>
      <c r="HP111" s="61"/>
      <c r="HQ111" s="61"/>
      <c r="HR111" s="61"/>
      <c r="HS111" s="61"/>
      <c r="HT111" s="61"/>
      <c r="HU111" s="61"/>
      <c r="HV111" s="61"/>
      <c r="HW111" s="61"/>
      <c r="HX111" s="61"/>
      <c r="HY111" s="61"/>
      <c r="HZ111" s="61"/>
      <c r="IA111" s="61"/>
      <c r="IB111" s="61"/>
      <c r="IC111" s="61"/>
      <c r="ID111" s="61"/>
      <c r="IE111" s="61"/>
      <c r="IF111" s="61"/>
      <c r="IG111" s="61"/>
      <c r="IH111" s="61"/>
      <c r="II111" s="61"/>
      <c r="IJ111" s="61"/>
      <c r="IK111" s="61"/>
      <c r="IL111" s="61"/>
      <c r="IM111" s="61"/>
      <c r="IN111" s="61"/>
      <c r="IO111" s="61"/>
      <c r="IP111" s="61"/>
      <c r="IQ111" s="61"/>
      <c r="IR111" s="61"/>
      <c r="IS111" s="61"/>
    </row>
    <row r="112" spans="1:253" s="74" customFormat="1" x14ac:dyDescent="0.2">
      <c r="A112" s="131" t="s">
        <v>410</v>
      </c>
      <c r="B112" s="131">
        <v>3</v>
      </c>
      <c r="C112" s="131" t="s">
        <v>411</v>
      </c>
      <c r="D112" s="188" t="s">
        <v>412</v>
      </c>
      <c r="E112" s="132">
        <v>34.67</v>
      </c>
      <c r="F112" s="133">
        <v>86</v>
      </c>
      <c r="G112" s="133">
        <v>97.16</v>
      </c>
      <c r="H112" s="134">
        <v>54700</v>
      </c>
      <c r="I112" s="135"/>
      <c r="J112" s="136">
        <f t="shared" si="4"/>
        <v>83.557600000000008</v>
      </c>
      <c r="K112" s="136">
        <v>83.56</v>
      </c>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c r="BN112" s="61"/>
      <c r="BO112" s="61"/>
      <c r="BP112" s="61"/>
      <c r="BQ112" s="61"/>
      <c r="BR112" s="61"/>
      <c r="BS112" s="61"/>
      <c r="BT112" s="61"/>
      <c r="BU112" s="61"/>
      <c r="BV112" s="61"/>
      <c r="BW112" s="61"/>
      <c r="BX112" s="61"/>
      <c r="BY112" s="61"/>
      <c r="BZ112" s="61"/>
      <c r="CA112" s="61"/>
      <c r="CB112" s="61"/>
      <c r="CC112" s="61"/>
      <c r="CD112" s="61"/>
      <c r="CE112" s="61"/>
      <c r="CF112" s="61"/>
      <c r="CG112" s="61"/>
      <c r="CH112" s="61"/>
      <c r="CI112" s="61"/>
      <c r="CJ112" s="61"/>
      <c r="CK112" s="61"/>
      <c r="CL112" s="61"/>
      <c r="CM112" s="61"/>
      <c r="CN112" s="61"/>
      <c r="CO112" s="61"/>
      <c r="CP112" s="61"/>
      <c r="CQ112" s="61"/>
      <c r="CR112" s="61"/>
      <c r="CS112" s="61"/>
      <c r="CT112" s="61"/>
      <c r="CU112" s="61"/>
      <c r="CV112" s="61"/>
      <c r="CW112" s="61"/>
      <c r="CX112" s="61"/>
      <c r="CY112" s="61"/>
      <c r="CZ112" s="61"/>
      <c r="DA112" s="61"/>
      <c r="DB112" s="61"/>
      <c r="DC112" s="61"/>
      <c r="DD112" s="61"/>
      <c r="DE112" s="61"/>
      <c r="DF112" s="61"/>
      <c r="DG112" s="61"/>
      <c r="DH112" s="61"/>
      <c r="DI112" s="61"/>
      <c r="DJ112" s="61"/>
      <c r="DK112" s="61"/>
      <c r="DL112" s="61"/>
      <c r="DM112" s="61"/>
      <c r="DN112" s="61"/>
      <c r="DO112" s="61"/>
      <c r="DP112" s="61"/>
      <c r="DQ112" s="61"/>
      <c r="DR112" s="61"/>
      <c r="DS112" s="61"/>
      <c r="DT112" s="61"/>
      <c r="DU112" s="61"/>
      <c r="DV112" s="61"/>
      <c r="DW112" s="61"/>
      <c r="DX112" s="61"/>
      <c r="DY112" s="61"/>
      <c r="DZ112" s="61"/>
      <c r="EA112" s="61"/>
      <c r="EB112" s="61"/>
      <c r="EC112" s="61"/>
      <c r="ED112" s="61"/>
      <c r="EE112" s="61"/>
      <c r="EF112" s="61"/>
      <c r="EG112" s="61"/>
      <c r="EH112" s="61"/>
      <c r="EI112" s="61"/>
      <c r="EJ112" s="61"/>
      <c r="EK112" s="61"/>
      <c r="EL112" s="61"/>
      <c r="EM112" s="61"/>
      <c r="EN112" s="61"/>
      <c r="EO112" s="61"/>
      <c r="EP112" s="61"/>
      <c r="EQ112" s="61"/>
      <c r="ER112" s="61"/>
      <c r="ES112" s="61"/>
      <c r="ET112" s="61"/>
      <c r="EU112" s="61"/>
      <c r="EV112" s="61"/>
      <c r="EW112" s="61"/>
      <c r="EX112" s="61"/>
      <c r="EY112" s="61"/>
      <c r="EZ112" s="61"/>
      <c r="FA112" s="61"/>
      <c r="FB112" s="61"/>
      <c r="FC112" s="61"/>
      <c r="FD112" s="61"/>
      <c r="FE112" s="61"/>
      <c r="FF112" s="61"/>
      <c r="FG112" s="61"/>
      <c r="FH112" s="61"/>
      <c r="FI112" s="61"/>
      <c r="FJ112" s="61"/>
      <c r="FK112" s="61"/>
      <c r="FL112" s="61"/>
      <c r="FM112" s="61"/>
      <c r="FN112" s="61"/>
      <c r="FO112" s="61"/>
      <c r="FP112" s="61"/>
      <c r="FQ112" s="61"/>
      <c r="FR112" s="61"/>
      <c r="FS112" s="61"/>
      <c r="FT112" s="61"/>
      <c r="FU112" s="61"/>
      <c r="FV112" s="61"/>
      <c r="FW112" s="61"/>
      <c r="FX112" s="61"/>
      <c r="FY112" s="61"/>
      <c r="FZ112" s="61"/>
      <c r="GA112" s="61"/>
      <c r="GB112" s="61"/>
      <c r="GC112" s="61"/>
      <c r="GD112" s="61"/>
      <c r="GE112" s="61"/>
      <c r="GF112" s="61"/>
      <c r="GG112" s="61"/>
      <c r="GH112" s="61"/>
      <c r="GI112" s="61"/>
      <c r="GJ112" s="61"/>
      <c r="GK112" s="61"/>
      <c r="GL112" s="61"/>
      <c r="GM112" s="61"/>
      <c r="GN112" s="61"/>
      <c r="GO112" s="61"/>
      <c r="GP112" s="61"/>
      <c r="GQ112" s="61"/>
      <c r="GR112" s="61"/>
      <c r="GS112" s="61"/>
      <c r="GT112" s="61"/>
      <c r="GU112" s="61"/>
      <c r="GV112" s="61"/>
      <c r="GW112" s="61"/>
      <c r="GX112" s="61"/>
      <c r="GY112" s="61"/>
      <c r="GZ112" s="61"/>
      <c r="HA112" s="61"/>
      <c r="HB112" s="61"/>
      <c r="HC112" s="61"/>
      <c r="HD112" s="61"/>
      <c r="HE112" s="61"/>
      <c r="HF112" s="61"/>
      <c r="HG112" s="61"/>
      <c r="HH112" s="61"/>
      <c r="HI112" s="61"/>
      <c r="HJ112" s="61"/>
      <c r="HK112" s="61"/>
      <c r="HL112" s="61"/>
      <c r="HM112" s="61"/>
      <c r="HN112" s="61"/>
      <c r="HO112" s="61"/>
      <c r="HP112" s="61"/>
      <c r="HQ112" s="61"/>
      <c r="HR112" s="61"/>
      <c r="HS112" s="61"/>
      <c r="HT112" s="61"/>
      <c r="HU112" s="61"/>
      <c r="HV112" s="61"/>
      <c r="HW112" s="61"/>
      <c r="HX112" s="61"/>
      <c r="HY112" s="61"/>
      <c r="HZ112" s="61"/>
      <c r="IA112" s="61"/>
      <c r="IB112" s="61"/>
      <c r="IC112" s="61"/>
      <c r="ID112" s="61"/>
      <c r="IE112" s="61"/>
      <c r="IF112" s="61"/>
      <c r="IG112" s="61"/>
      <c r="IH112" s="61"/>
      <c r="II112" s="61"/>
      <c r="IJ112" s="61"/>
      <c r="IK112" s="61"/>
      <c r="IL112" s="61"/>
      <c r="IM112" s="61"/>
      <c r="IN112" s="61"/>
      <c r="IO112" s="61"/>
      <c r="IP112" s="61"/>
      <c r="IQ112" s="61"/>
      <c r="IR112" s="61"/>
      <c r="IS112" s="61"/>
    </row>
    <row r="113" spans="1:253" s="145" customFormat="1" x14ac:dyDescent="0.2">
      <c r="A113" s="74" t="s">
        <v>104</v>
      </c>
      <c r="B113" s="74">
        <v>3</v>
      </c>
      <c r="C113" s="74" t="s">
        <v>105</v>
      </c>
      <c r="D113" s="184" t="s">
        <v>338</v>
      </c>
      <c r="E113" s="106">
        <v>10.42</v>
      </c>
      <c r="F113" s="107">
        <v>50</v>
      </c>
      <c r="G113" s="107">
        <v>36.93</v>
      </c>
      <c r="H113" s="129">
        <v>166800</v>
      </c>
      <c r="I113" s="149"/>
      <c r="J113" s="147">
        <f t="shared" si="4"/>
        <v>18.465</v>
      </c>
      <c r="K113" s="147">
        <v>18.465</v>
      </c>
      <c r="P113" s="141"/>
    </row>
    <row r="114" spans="1:253" s="52" customFormat="1" x14ac:dyDescent="0.2">
      <c r="A114" s="74" t="s">
        <v>63</v>
      </c>
      <c r="B114" s="74">
        <v>3</v>
      </c>
      <c r="C114" s="74" t="s">
        <v>64</v>
      </c>
      <c r="D114" s="184" t="s">
        <v>339</v>
      </c>
      <c r="E114" s="106">
        <v>16.100000000000001</v>
      </c>
      <c r="F114" s="107">
        <v>91</v>
      </c>
      <c r="G114" s="107">
        <v>87.2</v>
      </c>
      <c r="H114" s="108">
        <v>35389</v>
      </c>
      <c r="I114" s="109"/>
      <c r="J114" s="110">
        <f t="shared" si="4"/>
        <v>79.352000000000004</v>
      </c>
      <c r="K114" s="110">
        <v>58.318399999999997</v>
      </c>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c r="BK114" s="74"/>
      <c r="BL114" s="74"/>
      <c r="BM114" s="74"/>
      <c r="BN114" s="74"/>
      <c r="BO114" s="74"/>
      <c r="BP114" s="74"/>
      <c r="BQ114" s="74"/>
      <c r="BR114" s="74"/>
      <c r="BS114" s="74"/>
      <c r="BT114" s="74"/>
      <c r="BU114" s="74"/>
      <c r="BV114" s="74"/>
      <c r="BW114" s="74"/>
      <c r="BX114" s="74"/>
      <c r="BY114" s="74"/>
      <c r="BZ114" s="74"/>
      <c r="CA114" s="74"/>
      <c r="CB114" s="74"/>
      <c r="CC114" s="74"/>
      <c r="CD114" s="74"/>
      <c r="CE114" s="74"/>
      <c r="CF114" s="74"/>
      <c r="CG114" s="74"/>
      <c r="CH114" s="74"/>
      <c r="CI114" s="74"/>
      <c r="CJ114" s="74"/>
      <c r="CK114" s="74"/>
      <c r="CL114" s="74"/>
      <c r="CM114" s="74"/>
      <c r="CN114" s="74"/>
      <c r="CO114" s="74"/>
      <c r="CP114" s="74"/>
      <c r="CQ114" s="74"/>
      <c r="CR114" s="74"/>
      <c r="CS114" s="74"/>
      <c r="CT114" s="74"/>
      <c r="CU114" s="74"/>
      <c r="CV114" s="74"/>
      <c r="CW114" s="74"/>
      <c r="CX114" s="74"/>
      <c r="CY114" s="74"/>
      <c r="CZ114" s="74"/>
      <c r="DA114" s="74"/>
      <c r="DB114" s="74"/>
      <c r="DC114" s="74"/>
      <c r="DD114" s="74"/>
      <c r="DE114" s="74"/>
      <c r="DF114" s="74"/>
      <c r="DG114" s="74"/>
      <c r="DH114" s="74"/>
      <c r="DI114" s="74"/>
      <c r="DJ114" s="74"/>
      <c r="DK114" s="74"/>
      <c r="DL114" s="74"/>
      <c r="DM114" s="74"/>
      <c r="DN114" s="74"/>
      <c r="DO114" s="74"/>
      <c r="DP114" s="74"/>
      <c r="DQ114" s="74"/>
      <c r="DR114" s="74"/>
      <c r="DS114" s="74"/>
      <c r="DT114" s="74"/>
      <c r="DU114" s="74"/>
      <c r="DV114" s="74"/>
      <c r="DW114" s="74"/>
      <c r="DX114" s="74"/>
      <c r="DY114" s="74"/>
      <c r="DZ114" s="74"/>
      <c r="EA114" s="74"/>
      <c r="EB114" s="74"/>
      <c r="EC114" s="74"/>
      <c r="ED114" s="74"/>
      <c r="EE114" s="74"/>
      <c r="EF114" s="74"/>
      <c r="EG114" s="74"/>
      <c r="EH114" s="74"/>
      <c r="EI114" s="74"/>
      <c r="EJ114" s="74"/>
      <c r="EK114" s="74"/>
      <c r="EL114" s="74"/>
      <c r="EM114" s="74"/>
      <c r="EN114" s="74"/>
      <c r="EO114" s="74"/>
      <c r="EP114" s="74"/>
      <c r="EQ114" s="74"/>
      <c r="ER114" s="74"/>
      <c r="ES114" s="74"/>
      <c r="ET114" s="74"/>
      <c r="EU114" s="74"/>
      <c r="EV114" s="74"/>
      <c r="EW114" s="74"/>
      <c r="EX114" s="74"/>
      <c r="EY114" s="74"/>
      <c r="EZ114" s="74"/>
      <c r="FA114" s="74"/>
      <c r="FB114" s="74"/>
      <c r="FC114" s="74"/>
      <c r="FD114" s="74"/>
      <c r="FE114" s="74"/>
      <c r="FF114" s="74"/>
      <c r="FG114" s="74"/>
      <c r="FH114" s="74"/>
      <c r="FI114" s="74"/>
      <c r="FJ114" s="74"/>
      <c r="FK114" s="74"/>
      <c r="FL114" s="74"/>
      <c r="FM114" s="74"/>
      <c r="FN114" s="74"/>
      <c r="FO114" s="74"/>
      <c r="FP114" s="74"/>
      <c r="FQ114" s="74"/>
      <c r="FR114" s="74"/>
      <c r="FS114" s="74"/>
      <c r="FT114" s="74"/>
      <c r="FU114" s="74"/>
      <c r="FV114" s="74"/>
      <c r="FW114" s="74"/>
      <c r="FX114" s="74"/>
      <c r="FY114" s="74"/>
      <c r="FZ114" s="74"/>
      <c r="GA114" s="74"/>
      <c r="GB114" s="74"/>
      <c r="GC114" s="74"/>
      <c r="GD114" s="74"/>
      <c r="GE114" s="74"/>
      <c r="GF114" s="74"/>
      <c r="GG114" s="74"/>
      <c r="GH114" s="74"/>
      <c r="GI114" s="74"/>
      <c r="GJ114" s="74"/>
      <c r="GK114" s="74"/>
      <c r="GL114" s="74"/>
      <c r="GM114" s="74"/>
      <c r="GN114" s="74"/>
      <c r="GO114" s="74"/>
      <c r="GP114" s="74"/>
      <c r="GQ114" s="74"/>
      <c r="GR114" s="74"/>
      <c r="GS114" s="74"/>
      <c r="GT114" s="74"/>
      <c r="GU114" s="74"/>
      <c r="GV114" s="74"/>
      <c r="GW114" s="74"/>
      <c r="GX114" s="74"/>
      <c r="GY114" s="74"/>
      <c r="GZ114" s="74"/>
      <c r="HA114" s="74"/>
      <c r="HB114" s="74"/>
      <c r="HC114" s="74"/>
      <c r="HD114" s="74"/>
      <c r="HE114" s="74"/>
      <c r="HF114" s="74"/>
      <c r="HG114" s="74"/>
      <c r="HH114" s="74"/>
      <c r="HI114" s="74"/>
      <c r="HJ114" s="74"/>
      <c r="HK114" s="74"/>
      <c r="HL114" s="74"/>
      <c r="HM114" s="74"/>
      <c r="HN114" s="74"/>
      <c r="HO114" s="74"/>
      <c r="HP114" s="74"/>
      <c r="HQ114" s="74"/>
      <c r="HR114" s="74"/>
      <c r="HS114" s="74"/>
      <c r="HT114" s="74"/>
      <c r="HU114" s="74"/>
      <c r="HV114" s="74"/>
      <c r="HW114" s="74"/>
      <c r="HX114" s="74"/>
      <c r="HY114" s="74"/>
      <c r="HZ114" s="74"/>
      <c r="IA114" s="74"/>
      <c r="IB114" s="74"/>
      <c r="IC114" s="74"/>
      <c r="ID114" s="74"/>
      <c r="IE114" s="74"/>
      <c r="IF114" s="74"/>
      <c r="IG114" s="74"/>
      <c r="IH114" s="74"/>
      <c r="II114" s="74"/>
      <c r="IJ114" s="74"/>
      <c r="IK114" s="74"/>
      <c r="IL114" s="74"/>
      <c r="IM114" s="74"/>
      <c r="IN114" s="74"/>
      <c r="IO114" s="74"/>
      <c r="IP114" s="74"/>
      <c r="IQ114" s="74"/>
      <c r="IR114" s="74"/>
      <c r="IS114" s="74"/>
    </row>
    <row r="115" spans="1:253" x14ac:dyDescent="0.2">
      <c r="A115" s="74" t="s">
        <v>220</v>
      </c>
      <c r="B115" s="74">
        <v>3</v>
      </c>
      <c r="C115" s="74" t="s">
        <v>65</v>
      </c>
      <c r="D115" s="184" t="s">
        <v>340</v>
      </c>
      <c r="E115" s="106">
        <v>19.100000000000001</v>
      </c>
      <c r="F115" s="107">
        <v>78</v>
      </c>
      <c r="G115" s="107">
        <v>93.06</v>
      </c>
      <c r="H115" s="108">
        <v>64600</v>
      </c>
      <c r="I115" s="109"/>
      <c r="J115" s="110">
        <f t="shared" si="4"/>
        <v>72.586799999999997</v>
      </c>
      <c r="K115" s="110">
        <v>81.655360000000002</v>
      </c>
      <c r="L115" s="74"/>
      <c r="M115" s="74"/>
      <c r="N115" s="74"/>
      <c r="O115" s="74"/>
      <c r="P115" s="111"/>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c r="BL115" s="74"/>
      <c r="BM115" s="74"/>
      <c r="BN115" s="74"/>
      <c r="BO115" s="74"/>
      <c r="BP115" s="74"/>
      <c r="BQ115" s="74"/>
      <c r="BR115" s="74"/>
      <c r="BS115" s="74"/>
      <c r="BT115" s="74"/>
      <c r="BU115" s="74"/>
      <c r="BV115" s="74"/>
      <c r="BW115" s="74"/>
      <c r="BX115" s="74"/>
      <c r="BY115" s="74"/>
      <c r="BZ115" s="74"/>
      <c r="CA115" s="74"/>
      <c r="CB115" s="74"/>
      <c r="CC115" s="74"/>
      <c r="CD115" s="74"/>
      <c r="CE115" s="74"/>
      <c r="CF115" s="74"/>
      <c r="CG115" s="74"/>
      <c r="CH115" s="74"/>
      <c r="CI115" s="74"/>
      <c r="CJ115" s="74"/>
      <c r="CK115" s="74"/>
      <c r="CL115" s="74"/>
      <c r="CM115" s="74"/>
      <c r="CN115" s="74"/>
      <c r="CO115" s="74"/>
      <c r="CP115" s="74"/>
      <c r="CQ115" s="74"/>
      <c r="CR115" s="74"/>
      <c r="CS115" s="74"/>
      <c r="CT115" s="74"/>
      <c r="CU115" s="74"/>
      <c r="CV115" s="74"/>
      <c r="CW115" s="74"/>
      <c r="CX115" s="74"/>
      <c r="CY115" s="74"/>
      <c r="CZ115" s="74"/>
      <c r="DA115" s="74"/>
      <c r="DB115" s="74"/>
      <c r="DC115" s="74"/>
      <c r="DD115" s="74"/>
      <c r="DE115" s="74"/>
      <c r="DF115" s="74"/>
      <c r="DG115" s="74"/>
      <c r="DH115" s="74"/>
      <c r="DI115" s="74"/>
      <c r="DJ115" s="74"/>
      <c r="DK115" s="74"/>
      <c r="DL115" s="74"/>
      <c r="DM115" s="74"/>
      <c r="DN115" s="74"/>
      <c r="DO115" s="74"/>
      <c r="DP115" s="74"/>
      <c r="DQ115" s="74"/>
      <c r="DR115" s="74"/>
      <c r="DS115" s="74"/>
      <c r="DT115" s="74"/>
      <c r="DU115" s="74"/>
      <c r="DV115" s="74"/>
      <c r="DW115" s="74"/>
      <c r="DX115" s="74"/>
      <c r="DY115" s="74"/>
      <c r="DZ115" s="74"/>
      <c r="EA115" s="74"/>
      <c r="EB115" s="74"/>
      <c r="EC115" s="74"/>
      <c r="ED115" s="74"/>
      <c r="EE115" s="74"/>
      <c r="EF115" s="74"/>
      <c r="EG115" s="74"/>
      <c r="EH115" s="74"/>
      <c r="EI115" s="74"/>
      <c r="EJ115" s="74"/>
      <c r="EK115" s="74"/>
      <c r="EL115" s="74"/>
      <c r="EM115" s="74"/>
      <c r="EN115" s="74"/>
      <c r="EO115" s="74"/>
      <c r="EP115" s="74"/>
      <c r="EQ115" s="74"/>
      <c r="ER115" s="74"/>
      <c r="ES115" s="74"/>
      <c r="ET115" s="74"/>
      <c r="EU115" s="74"/>
      <c r="EV115" s="74"/>
      <c r="EW115" s="74"/>
      <c r="EX115" s="74"/>
      <c r="EY115" s="74"/>
      <c r="EZ115" s="74"/>
      <c r="FA115" s="74"/>
      <c r="FB115" s="74"/>
      <c r="FC115" s="74"/>
      <c r="FD115" s="74"/>
      <c r="FE115" s="74"/>
      <c r="FF115" s="74"/>
      <c r="FG115" s="74"/>
      <c r="FH115" s="74"/>
      <c r="FI115" s="74"/>
      <c r="FJ115" s="74"/>
      <c r="FK115" s="74"/>
      <c r="FL115" s="74"/>
      <c r="FM115" s="74"/>
      <c r="FN115" s="74"/>
      <c r="FO115" s="74"/>
      <c r="FP115" s="74"/>
      <c r="FQ115" s="74"/>
      <c r="FR115" s="74"/>
      <c r="FS115" s="74"/>
      <c r="FT115" s="74"/>
      <c r="FU115" s="74"/>
      <c r="FV115" s="74"/>
      <c r="FW115" s="74"/>
      <c r="FX115" s="74"/>
      <c r="FY115" s="74"/>
      <c r="FZ115" s="74"/>
      <c r="GA115" s="74"/>
      <c r="GB115" s="74"/>
      <c r="GC115" s="74"/>
      <c r="GD115" s="74"/>
      <c r="GE115" s="74"/>
      <c r="GF115" s="74"/>
      <c r="GG115" s="74"/>
      <c r="GH115" s="74"/>
      <c r="GI115" s="74"/>
      <c r="GJ115" s="74"/>
      <c r="GK115" s="74"/>
      <c r="GL115" s="74"/>
      <c r="GM115" s="74"/>
      <c r="GN115" s="74"/>
      <c r="GO115" s="74"/>
      <c r="GP115" s="74"/>
      <c r="GQ115" s="74"/>
      <c r="GR115" s="74"/>
      <c r="GS115" s="74"/>
      <c r="GT115" s="74"/>
      <c r="GU115" s="74"/>
      <c r="GV115" s="74"/>
      <c r="GW115" s="74"/>
      <c r="GX115" s="74"/>
      <c r="GY115" s="74"/>
      <c r="GZ115" s="74"/>
      <c r="HA115" s="74"/>
      <c r="HB115" s="74"/>
      <c r="HC115" s="74"/>
      <c r="HD115" s="74"/>
      <c r="HE115" s="74"/>
      <c r="HF115" s="74"/>
      <c r="HG115" s="74"/>
      <c r="HH115" s="74"/>
      <c r="HI115" s="74"/>
      <c r="HJ115" s="74"/>
      <c r="HK115" s="74"/>
      <c r="HL115" s="74"/>
      <c r="HM115" s="74"/>
      <c r="HN115" s="74"/>
      <c r="HO115" s="74"/>
      <c r="HP115" s="74"/>
      <c r="HQ115" s="74"/>
      <c r="HR115" s="74"/>
      <c r="HS115" s="74"/>
      <c r="HT115" s="74"/>
      <c r="HU115" s="74"/>
      <c r="HV115" s="74"/>
      <c r="HW115" s="74"/>
      <c r="HX115" s="74"/>
      <c r="HY115" s="74"/>
      <c r="HZ115" s="74"/>
      <c r="IA115" s="74"/>
      <c r="IB115" s="74"/>
      <c r="IC115" s="74"/>
      <c r="ID115" s="74"/>
      <c r="IE115" s="74"/>
      <c r="IF115" s="74"/>
      <c r="IG115" s="74"/>
      <c r="IH115" s="74"/>
      <c r="II115" s="74"/>
      <c r="IJ115" s="74"/>
      <c r="IK115" s="74"/>
      <c r="IL115" s="74"/>
      <c r="IM115" s="74"/>
      <c r="IN115" s="74"/>
      <c r="IO115" s="74"/>
      <c r="IP115" s="74"/>
      <c r="IQ115" s="74"/>
      <c r="IR115" s="74"/>
      <c r="IS115" s="74"/>
    </row>
    <row r="116" spans="1:253" x14ac:dyDescent="0.2">
      <c r="A116" s="150" t="s">
        <v>426</v>
      </c>
      <c r="B116" s="150">
        <v>1</v>
      </c>
      <c r="D116" s="176" t="s">
        <v>427</v>
      </c>
      <c r="E116" s="152">
        <v>2.7</v>
      </c>
      <c r="F116" s="153">
        <v>99</v>
      </c>
      <c r="G116" s="153">
        <v>93.06</v>
      </c>
      <c r="H116" s="154">
        <v>13000</v>
      </c>
      <c r="J116" s="155">
        <f t="shared" si="4"/>
        <v>92.129400000000004</v>
      </c>
      <c r="K116" s="155">
        <v>92.129400000000004</v>
      </c>
      <c r="M116" s="61" t="s">
        <v>425</v>
      </c>
      <c r="P116" s="96"/>
    </row>
    <row r="117" spans="1:253" s="52" customFormat="1" x14ac:dyDescent="0.2">
      <c r="A117" s="52" t="s">
        <v>97</v>
      </c>
      <c r="B117" s="52">
        <v>2</v>
      </c>
      <c r="C117" s="52" t="s">
        <v>66</v>
      </c>
      <c r="D117" s="180" t="s">
        <v>341</v>
      </c>
      <c r="E117" s="88">
        <v>4.21</v>
      </c>
      <c r="F117" s="89">
        <v>90</v>
      </c>
      <c r="G117" s="89">
        <v>99.75</v>
      </c>
      <c r="H117" s="90">
        <v>300000</v>
      </c>
      <c r="I117" s="91"/>
      <c r="J117" s="92">
        <f t="shared" si="4"/>
        <v>89.775000000000006</v>
      </c>
      <c r="K117" s="92">
        <v>90.205500000000001</v>
      </c>
    </row>
    <row r="118" spans="1:253" x14ac:dyDescent="0.2">
      <c r="A118" s="61" t="s">
        <v>222</v>
      </c>
      <c r="B118" s="61">
        <v>1</v>
      </c>
      <c r="C118" s="61" t="s">
        <v>526</v>
      </c>
      <c r="D118" s="176" t="s">
        <v>524</v>
      </c>
      <c r="E118" s="94">
        <v>4.87</v>
      </c>
      <c r="F118" s="50">
        <v>95</v>
      </c>
      <c r="G118" s="50">
        <v>98.42</v>
      </c>
      <c r="H118" s="51">
        <v>156000</v>
      </c>
      <c r="J118" s="64">
        <f t="shared" si="4"/>
        <v>93.498999999999995</v>
      </c>
      <c r="K118" s="64">
        <v>93.498999999999995</v>
      </c>
      <c r="M118" s="61" t="s">
        <v>221</v>
      </c>
    </row>
    <row r="119" spans="1:253" x14ac:dyDescent="0.2">
      <c r="A119" s="121" t="s">
        <v>421</v>
      </c>
      <c r="B119" s="121">
        <v>2</v>
      </c>
      <c r="C119" s="121" t="s">
        <v>419</v>
      </c>
      <c r="D119" s="189" t="s">
        <v>420</v>
      </c>
      <c r="E119" s="137">
        <v>40.729999999999997</v>
      </c>
      <c r="F119" s="123">
        <v>24</v>
      </c>
      <c r="G119" s="123">
        <v>96.35</v>
      </c>
      <c r="H119" s="124">
        <v>209000</v>
      </c>
      <c r="I119" s="125"/>
      <c r="J119" s="126">
        <f t="shared" si="4"/>
        <v>23.123999999999995</v>
      </c>
      <c r="K119" s="126">
        <v>23.12</v>
      </c>
      <c r="L119" s="121"/>
      <c r="M119" s="121"/>
      <c r="N119" s="121"/>
      <c r="O119" s="121"/>
      <c r="P119" s="121"/>
      <c r="Q119" s="121"/>
      <c r="R119" s="121"/>
      <c r="S119" s="121"/>
      <c r="T119" s="121"/>
      <c r="U119" s="121"/>
      <c r="V119" s="121"/>
      <c r="W119" s="121"/>
      <c r="X119" s="121"/>
      <c r="Y119" s="121"/>
      <c r="Z119" s="121"/>
      <c r="AA119" s="121"/>
      <c r="AB119" s="121"/>
      <c r="AC119" s="121"/>
      <c r="AD119" s="121"/>
      <c r="AE119" s="121"/>
      <c r="AF119" s="121"/>
      <c r="AG119" s="121"/>
      <c r="AH119" s="121"/>
      <c r="AI119" s="121"/>
      <c r="AJ119" s="121"/>
      <c r="AK119" s="121"/>
      <c r="AL119" s="121"/>
      <c r="AM119" s="121"/>
      <c r="AN119" s="121"/>
      <c r="AO119" s="121"/>
      <c r="AP119" s="121"/>
      <c r="AQ119" s="121"/>
      <c r="AR119" s="121"/>
      <c r="AS119" s="121"/>
      <c r="AT119" s="121"/>
      <c r="AU119" s="121"/>
      <c r="AV119" s="121"/>
      <c r="AW119" s="121"/>
      <c r="AX119" s="121"/>
      <c r="AY119" s="121"/>
      <c r="AZ119" s="121"/>
      <c r="BA119" s="121"/>
      <c r="BB119" s="121"/>
      <c r="BC119" s="121"/>
      <c r="BD119" s="121"/>
      <c r="BE119" s="121"/>
      <c r="BF119" s="121"/>
      <c r="BG119" s="121"/>
      <c r="BH119" s="121"/>
      <c r="BI119" s="121"/>
      <c r="BJ119" s="121"/>
      <c r="BK119" s="121"/>
      <c r="BL119" s="121"/>
      <c r="BM119" s="121"/>
      <c r="BN119" s="121"/>
      <c r="BO119" s="121"/>
      <c r="BP119" s="121"/>
      <c r="BQ119" s="121"/>
      <c r="BR119" s="121"/>
      <c r="BS119" s="121"/>
      <c r="BT119" s="121"/>
      <c r="BU119" s="121"/>
      <c r="BV119" s="121"/>
      <c r="BW119" s="121"/>
      <c r="BX119" s="121"/>
      <c r="BY119" s="121"/>
      <c r="BZ119" s="121"/>
      <c r="CA119" s="121"/>
      <c r="CB119" s="121"/>
      <c r="CC119" s="121"/>
      <c r="CD119" s="121"/>
      <c r="CE119" s="121"/>
      <c r="CF119" s="121"/>
      <c r="CG119" s="121"/>
      <c r="CH119" s="121"/>
      <c r="CI119" s="121"/>
      <c r="CJ119" s="121"/>
      <c r="CK119" s="121"/>
      <c r="CL119" s="121"/>
      <c r="CM119" s="121"/>
      <c r="CN119" s="121"/>
      <c r="CO119" s="121"/>
      <c r="CP119" s="121"/>
      <c r="CQ119" s="121"/>
      <c r="CR119" s="121"/>
      <c r="CS119" s="121"/>
      <c r="CT119" s="121"/>
      <c r="CU119" s="121"/>
      <c r="CV119" s="121"/>
      <c r="CW119" s="121"/>
      <c r="CX119" s="121"/>
      <c r="CY119" s="121"/>
      <c r="CZ119" s="121"/>
      <c r="DA119" s="121"/>
      <c r="DB119" s="121"/>
      <c r="DC119" s="121"/>
      <c r="DD119" s="121"/>
      <c r="DE119" s="121"/>
      <c r="DF119" s="121"/>
      <c r="DG119" s="121"/>
      <c r="DH119" s="121"/>
      <c r="DI119" s="121"/>
      <c r="DJ119" s="121"/>
      <c r="DK119" s="121"/>
      <c r="DL119" s="121"/>
      <c r="DM119" s="121"/>
      <c r="DN119" s="121"/>
      <c r="DO119" s="121"/>
      <c r="DP119" s="121"/>
      <c r="DQ119" s="121"/>
      <c r="DR119" s="121"/>
      <c r="DS119" s="121"/>
      <c r="DT119" s="121"/>
      <c r="DU119" s="121"/>
      <c r="DV119" s="121"/>
      <c r="DW119" s="121"/>
      <c r="DX119" s="121"/>
      <c r="DY119" s="121"/>
      <c r="DZ119" s="121"/>
      <c r="EA119" s="121"/>
      <c r="EB119" s="121"/>
      <c r="EC119" s="121"/>
      <c r="ED119" s="121"/>
      <c r="EE119" s="121"/>
      <c r="EF119" s="121"/>
      <c r="EG119" s="121"/>
      <c r="EH119" s="121"/>
      <c r="EI119" s="121"/>
      <c r="EJ119" s="121"/>
      <c r="EK119" s="121"/>
      <c r="EL119" s="121"/>
      <c r="EM119" s="121"/>
      <c r="EN119" s="121"/>
      <c r="EO119" s="121"/>
      <c r="EP119" s="121"/>
      <c r="EQ119" s="121"/>
      <c r="ER119" s="121"/>
      <c r="ES119" s="121"/>
      <c r="ET119" s="121"/>
      <c r="EU119" s="121"/>
      <c r="EV119" s="121"/>
      <c r="EW119" s="121"/>
      <c r="EX119" s="121"/>
      <c r="EY119" s="121"/>
      <c r="EZ119" s="121"/>
      <c r="FA119" s="121"/>
      <c r="FB119" s="121"/>
      <c r="FC119" s="121"/>
      <c r="FD119" s="121"/>
      <c r="FE119" s="121"/>
      <c r="FF119" s="121"/>
      <c r="FG119" s="121"/>
      <c r="FH119" s="121"/>
      <c r="FI119" s="121"/>
      <c r="FJ119" s="121"/>
      <c r="FK119" s="121"/>
      <c r="FL119" s="121"/>
      <c r="FM119" s="121"/>
      <c r="FN119" s="121"/>
      <c r="FO119" s="121"/>
      <c r="FP119" s="121"/>
      <c r="FQ119" s="121"/>
      <c r="FR119" s="121"/>
      <c r="FS119" s="121"/>
      <c r="FT119" s="121"/>
      <c r="FU119" s="121"/>
      <c r="FV119" s="121"/>
      <c r="FW119" s="121"/>
      <c r="FX119" s="121"/>
      <c r="FY119" s="121"/>
      <c r="FZ119" s="121"/>
      <c r="GA119" s="121"/>
      <c r="GB119" s="121"/>
      <c r="GC119" s="121"/>
      <c r="GD119" s="121"/>
      <c r="GE119" s="121"/>
      <c r="GF119" s="121"/>
      <c r="GG119" s="121"/>
      <c r="GH119" s="121"/>
      <c r="GI119" s="121"/>
      <c r="GJ119" s="121"/>
      <c r="GK119" s="121"/>
      <c r="GL119" s="121"/>
      <c r="GM119" s="121"/>
      <c r="GN119" s="121"/>
      <c r="GO119" s="121"/>
      <c r="GP119" s="121"/>
      <c r="GQ119" s="121"/>
      <c r="GR119" s="121"/>
      <c r="GS119" s="121"/>
      <c r="GT119" s="121"/>
      <c r="GU119" s="121"/>
      <c r="GV119" s="121"/>
      <c r="GW119" s="121"/>
      <c r="GX119" s="121"/>
      <c r="GY119" s="121"/>
      <c r="GZ119" s="121"/>
      <c r="HA119" s="121"/>
      <c r="HB119" s="121"/>
      <c r="HC119" s="121"/>
      <c r="HD119" s="121"/>
      <c r="HE119" s="121"/>
      <c r="HF119" s="121"/>
      <c r="HG119" s="121"/>
      <c r="HH119" s="121"/>
      <c r="HI119" s="121"/>
      <c r="HJ119" s="121"/>
      <c r="HK119" s="121"/>
      <c r="HL119" s="121"/>
      <c r="HM119" s="121"/>
      <c r="HN119" s="121"/>
      <c r="HO119" s="121"/>
      <c r="HP119" s="121"/>
      <c r="HQ119" s="121"/>
      <c r="HR119" s="121"/>
      <c r="HS119" s="121"/>
      <c r="HT119" s="121"/>
      <c r="HU119" s="121"/>
      <c r="HV119" s="121"/>
      <c r="HW119" s="121"/>
      <c r="HX119" s="121"/>
      <c r="HY119" s="121"/>
      <c r="HZ119" s="121"/>
      <c r="IA119" s="121"/>
      <c r="IB119" s="121"/>
      <c r="IC119" s="121"/>
      <c r="ID119" s="121"/>
      <c r="IE119" s="121"/>
      <c r="IF119" s="121"/>
      <c r="IG119" s="121"/>
      <c r="IH119" s="121"/>
      <c r="II119" s="121"/>
      <c r="IJ119" s="121"/>
      <c r="IK119" s="121"/>
      <c r="IL119" s="121"/>
      <c r="IM119" s="121"/>
      <c r="IN119" s="121"/>
      <c r="IO119" s="121"/>
      <c r="IP119" s="121"/>
      <c r="IQ119" s="121"/>
      <c r="IR119" s="121"/>
      <c r="IS119" s="121"/>
    </row>
    <row r="120" spans="1:253" x14ac:dyDescent="0.2">
      <c r="A120" s="52" t="s">
        <v>67</v>
      </c>
      <c r="B120" s="52">
        <v>2</v>
      </c>
      <c r="C120" s="52" t="s">
        <v>68</v>
      </c>
      <c r="D120" s="180" t="s">
        <v>342</v>
      </c>
      <c r="E120" s="88">
        <v>12.96</v>
      </c>
      <c r="F120" s="89">
        <v>91</v>
      </c>
      <c r="G120" s="89">
        <v>98.59</v>
      </c>
      <c r="H120" s="90">
        <v>28242.612752721619</v>
      </c>
      <c r="I120" s="91"/>
      <c r="J120" s="92">
        <f t="shared" si="4"/>
        <v>89.71690000000001</v>
      </c>
      <c r="K120" s="92">
        <v>76.667666666666676</v>
      </c>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c r="AU120" s="52"/>
      <c r="AV120" s="52"/>
      <c r="AW120" s="52"/>
      <c r="AX120" s="52"/>
      <c r="AY120" s="52"/>
      <c r="AZ120" s="52"/>
      <c r="BA120" s="52"/>
      <c r="BB120" s="52"/>
      <c r="BC120" s="52"/>
      <c r="BD120" s="52"/>
      <c r="BE120" s="52"/>
      <c r="BF120" s="52"/>
      <c r="BG120" s="52"/>
      <c r="BH120" s="52"/>
      <c r="BI120" s="52"/>
      <c r="BJ120" s="52"/>
      <c r="BK120" s="52"/>
      <c r="BL120" s="52"/>
      <c r="BM120" s="52"/>
      <c r="BN120" s="52"/>
      <c r="BO120" s="52"/>
      <c r="BP120" s="52"/>
      <c r="BQ120" s="52"/>
      <c r="BR120" s="52"/>
      <c r="BS120" s="52"/>
      <c r="BT120" s="52"/>
      <c r="BU120" s="52"/>
      <c r="BV120" s="52"/>
      <c r="BW120" s="52"/>
      <c r="BX120" s="52"/>
      <c r="BY120" s="52"/>
      <c r="BZ120" s="52"/>
      <c r="CA120" s="52"/>
      <c r="CB120" s="52"/>
      <c r="CC120" s="52"/>
      <c r="CD120" s="52"/>
      <c r="CE120" s="52"/>
      <c r="CF120" s="52"/>
      <c r="CG120" s="52"/>
      <c r="CH120" s="52"/>
      <c r="CI120" s="52"/>
      <c r="CJ120" s="52"/>
      <c r="CK120" s="52"/>
      <c r="CL120" s="52"/>
      <c r="CM120" s="52"/>
      <c r="CN120" s="52"/>
      <c r="CO120" s="52"/>
      <c r="CP120" s="52"/>
      <c r="CQ120" s="52"/>
      <c r="CR120" s="52"/>
      <c r="CS120" s="52"/>
      <c r="CT120" s="52"/>
      <c r="CU120" s="52"/>
      <c r="CV120" s="52"/>
      <c r="CW120" s="52"/>
      <c r="CX120" s="52"/>
      <c r="CY120" s="52"/>
      <c r="CZ120" s="52"/>
      <c r="DA120" s="52"/>
      <c r="DB120" s="52"/>
      <c r="DC120" s="52"/>
      <c r="DD120" s="52"/>
      <c r="DE120" s="52"/>
      <c r="DF120" s="52"/>
      <c r="DG120" s="52"/>
      <c r="DH120" s="52"/>
      <c r="DI120" s="52"/>
      <c r="DJ120" s="52"/>
      <c r="DK120" s="52"/>
      <c r="DL120" s="52"/>
      <c r="DM120" s="52"/>
      <c r="DN120" s="52"/>
      <c r="DO120" s="52"/>
      <c r="DP120" s="52"/>
      <c r="DQ120" s="52"/>
      <c r="DR120" s="52"/>
      <c r="DS120" s="52"/>
      <c r="DT120" s="52"/>
      <c r="DU120" s="52"/>
      <c r="DV120" s="52"/>
      <c r="DW120" s="52"/>
      <c r="DX120" s="52"/>
      <c r="DY120" s="52"/>
      <c r="DZ120" s="52"/>
      <c r="EA120" s="52"/>
      <c r="EB120" s="52"/>
      <c r="EC120" s="52"/>
      <c r="ED120" s="52"/>
      <c r="EE120" s="52"/>
      <c r="EF120" s="52"/>
      <c r="EG120" s="52"/>
      <c r="EH120" s="52"/>
      <c r="EI120" s="52"/>
      <c r="EJ120" s="52"/>
      <c r="EK120" s="52"/>
      <c r="EL120" s="52"/>
      <c r="EM120" s="52"/>
      <c r="EN120" s="52"/>
      <c r="EO120" s="52"/>
      <c r="EP120" s="52"/>
      <c r="EQ120" s="52"/>
      <c r="ER120" s="52"/>
      <c r="ES120" s="52"/>
      <c r="ET120" s="52"/>
      <c r="EU120" s="52"/>
      <c r="EV120" s="52"/>
      <c r="EW120" s="52"/>
      <c r="EX120" s="52"/>
      <c r="EY120" s="52"/>
      <c r="EZ120" s="52"/>
      <c r="FA120" s="52"/>
      <c r="FB120" s="52"/>
      <c r="FC120" s="52"/>
      <c r="FD120" s="52"/>
      <c r="FE120" s="52"/>
      <c r="FF120" s="52"/>
      <c r="FG120" s="52"/>
      <c r="FH120" s="52"/>
      <c r="FI120" s="52"/>
      <c r="FJ120" s="52"/>
      <c r="FK120" s="52"/>
      <c r="FL120" s="52"/>
      <c r="FM120" s="52"/>
      <c r="FN120" s="52"/>
      <c r="FO120" s="52"/>
      <c r="FP120" s="52"/>
      <c r="FQ120" s="52"/>
      <c r="FR120" s="52"/>
      <c r="FS120" s="52"/>
      <c r="FT120" s="52"/>
      <c r="FU120" s="52"/>
      <c r="FV120" s="52"/>
      <c r="FW120" s="52"/>
      <c r="FX120" s="52"/>
      <c r="FY120" s="52"/>
      <c r="FZ120" s="52"/>
      <c r="GA120" s="52"/>
      <c r="GB120" s="52"/>
      <c r="GC120" s="52"/>
      <c r="GD120" s="52"/>
      <c r="GE120" s="52"/>
      <c r="GF120" s="52"/>
      <c r="GG120" s="52"/>
      <c r="GH120" s="52"/>
      <c r="GI120" s="52"/>
      <c r="GJ120" s="52"/>
      <c r="GK120" s="52"/>
      <c r="GL120" s="52"/>
      <c r="GM120" s="52"/>
      <c r="GN120" s="52"/>
      <c r="GO120" s="52"/>
      <c r="GP120" s="52"/>
      <c r="GQ120" s="52"/>
      <c r="GR120" s="52"/>
      <c r="GS120" s="52"/>
      <c r="GT120" s="52"/>
      <c r="GU120" s="52"/>
      <c r="GV120" s="52"/>
      <c r="GW120" s="52"/>
      <c r="GX120" s="52"/>
      <c r="GY120" s="52"/>
      <c r="GZ120" s="52"/>
      <c r="HA120" s="52"/>
      <c r="HB120" s="52"/>
      <c r="HC120" s="52"/>
      <c r="HD120" s="52"/>
      <c r="HE120" s="52"/>
      <c r="HF120" s="52"/>
      <c r="HG120" s="52"/>
      <c r="HH120" s="52"/>
      <c r="HI120" s="52"/>
      <c r="HJ120" s="52"/>
      <c r="HK120" s="52"/>
      <c r="HL120" s="52"/>
      <c r="HM120" s="52"/>
      <c r="HN120" s="52"/>
      <c r="HO120" s="52"/>
      <c r="HP120" s="52"/>
      <c r="HQ120" s="52"/>
      <c r="HR120" s="52"/>
      <c r="HS120" s="52"/>
      <c r="HT120" s="52"/>
      <c r="HU120" s="52"/>
      <c r="HV120" s="52"/>
      <c r="HW120" s="52"/>
      <c r="HX120" s="52"/>
      <c r="HY120" s="52"/>
      <c r="HZ120" s="52"/>
      <c r="IA120" s="52"/>
      <c r="IB120" s="52"/>
      <c r="IC120" s="52"/>
      <c r="ID120" s="52"/>
      <c r="IE120" s="52"/>
      <c r="IF120" s="52"/>
      <c r="IG120" s="52"/>
      <c r="IH120" s="52"/>
      <c r="II120" s="52"/>
      <c r="IJ120" s="52"/>
      <c r="IK120" s="52"/>
      <c r="IL120" s="52"/>
      <c r="IM120" s="52"/>
      <c r="IN120" s="52"/>
      <c r="IO120" s="52"/>
      <c r="IP120" s="52"/>
      <c r="IQ120" s="52"/>
      <c r="IR120" s="52"/>
      <c r="IS120" s="52"/>
    </row>
    <row r="121" spans="1:253" s="74" customFormat="1" x14ac:dyDescent="0.2">
      <c r="A121" s="61" t="s">
        <v>224</v>
      </c>
      <c r="B121" s="61">
        <v>1</v>
      </c>
      <c r="C121" s="61" t="s">
        <v>528</v>
      </c>
      <c r="D121" s="176" t="s">
        <v>527</v>
      </c>
      <c r="E121" s="62">
        <v>3.16</v>
      </c>
      <c r="F121" s="50">
        <v>94</v>
      </c>
      <c r="G121" s="50">
        <v>97.26</v>
      </c>
      <c r="H121" s="51">
        <v>80000</v>
      </c>
      <c r="I121" s="95"/>
      <c r="J121" s="64">
        <f t="shared" si="4"/>
        <v>91.424400000000006</v>
      </c>
      <c r="K121" s="64">
        <v>91.424400000000006</v>
      </c>
      <c r="L121" s="61"/>
      <c r="M121" s="61" t="s">
        <v>223</v>
      </c>
      <c r="N121" s="61"/>
      <c r="O121" s="61"/>
      <c r="P121" s="96"/>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c r="BN121" s="61"/>
      <c r="BO121" s="61"/>
      <c r="BP121" s="61"/>
      <c r="BQ121" s="61"/>
      <c r="BR121" s="61"/>
      <c r="BS121" s="61"/>
      <c r="BT121" s="61"/>
      <c r="BU121" s="61"/>
      <c r="BV121" s="61"/>
      <c r="BW121" s="61"/>
      <c r="BX121" s="61"/>
      <c r="BY121" s="61"/>
      <c r="BZ121" s="61"/>
      <c r="CA121" s="61"/>
      <c r="CB121" s="61"/>
      <c r="CC121" s="61"/>
      <c r="CD121" s="61"/>
      <c r="CE121" s="61"/>
      <c r="CF121" s="61"/>
      <c r="CG121" s="61"/>
      <c r="CH121" s="61"/>
      <c r="CI121" s="61"/>
      <c r="CJ121" s="61"/>
      <c r="CK121" s="61"/>
      <c r="CL121" s="61"/>
      <c r="CM121" s="61"/>
      <c r="CN121" s="61"/>
      <c r="CO121" s="61"/>
      <c r="CP121" s="61"/>
      <c r="CQ121" s="61"/>
      <c r="CR121" s="61"/>
      <c r="CS121" s="61"/>
      <c r="CT121" s="61"/>
      <c r="CU121" s="61"/>
      <c r="CV121" s="61"/>
      <c r="CW121" s="61"/>
      <c r="CX121" s="61"/>
      <c r="CY121" s="61"/>
      <c r="CZ121" s="61"/>
      <c r="DA121" s="61"/>
      <c r="DB121" s="61"/>
      <c r="DC121" s="61"/>
      <c r="DD121" s="61"/>
      <c r="DE121" s="61"/>
      <c r="DF121" s="61"/>
      <c r="DG121" s="61"/>
      <c r="DH121" s="61"/>
      <c r="DI121" s="61"/>
      <c r="DJ121" s="61"/>
      <c r="DK121" s="61"/>
      <c r="DL121" s="61"/>
      <c r="DM121" s="61"/>
      <c r="DN121" s="61"/>
      <c r="DO121" s="61"/>
      <c r="DP121" s="61"/>
      <c r="DQ121" s="61"/>
      <c r="DR121" s="61"/>
      <c r="DS121" s="61"/>
      <c r="DT121" s="61"/>
      <c r="DU121" s="61"/>
      <c r="DV121" s="61"/>
      <c r="DW121" s="61"/>
      <c r="DX121" s="61"/>
      <c r="DY121" s="61"/>
      <c r="DZ121" s="61"/>
      <c r="EA121" s="61"/>
      <c r="EB121" s="61"/>
      <c r="EC121" s="61"/>
      <c r="ED121" s="61"/>
      <c r="EE121" s="61"/>
      <c r="EF121" s="61"/>
      <c r="EG121" s="61"/>
      <c r="EH121" s="61"/>
      <c r="EI121" s="61"/>
      <c r="EJ121" s="61"/>
      <c r="EK121" s="61"/>
      <c r="EL121" s="61"/>
      <c r="EM121" s="61"/>
      <c r="EN121" s="61"/>
      <c r="EO121" s="61"/>
      <c r="EP121" s="61"/>
      <c r="EQ121" s="61"/>
      <c r="ER121" s="61"/>
      <c r="ES121" s="61"/>
      <c r="ET121" s="61"/>
      <c r="EU121" s="61"/>
      <c r="EV121" s="61"/>
      <c r="EW121" s="61"/>
      <c r="EX121" s="61"/>
      <c r="EY121" s="61"/>
      <c r="EZ121" s="61"/>
      <c r="FA121" s="61"/>
      <c r="FB121" s="61"/>
      <c r="FC121" s="61"/>
      <c r="FD121" s="61"/>
      <c r="FE121" s="61"/>
      <c r="FF121" s="61"/>
      <c r="FG121" s="61"/>
      <c r="FH121" s="61"/>
      <c r="FI121" s="61"/>
      <c r="FJ121" s="61"/>
      <c r="FK121" s="61"/>
      <c r="FL121" s="61"/>
      <c r="FM121" s="61"/>
      <c r="FN121" s="61"/>
      <c r="FO121" s="61"/>
      <c r="FP121" s="61"/>
      <c r="FQ121" s="61"/>
      <c r="FR121" s="61"/>
      <c r="FS121" s="61"/>
      <c r="FT121" s="61"/>
      <c r="FU121" s="61"/>
      <c r="FV121" s="61"/>
      <c r="FW121" s="61"/>
      <c r="FX121" s="61"/>
      <c r="FY121" s="61"/>
      <c r="FZ121" s="61"/>
      <c r="GA121" s="61"/>
      <c r="GB121" s="61"/>
      <c r="GC121" s="61"/>
      <c r="GD121" s="61"/>
      <c r="GE121" s="61"/>
      <c r="GF121" s="61"/>
      <c r="GG121" s="61"/>
      <c r="GH121" s="61"/>
      <c r="GI121" s="61"/>
      <c r="GJ121" s="61"/>
      <c r="GK121" s="61"/>
      <c r="GL121" s="61"/>
      <c r="GM121" s="61"/>
      <c r="GN121" s="61"/>
      <c r="GO121" s="61"/>
      <c r="GP121" s="61"/>
      <c r="GQ121" s="61"/>
      <c r="GR121" s="61"/>
      <c r="GS121" s="61"/>
      <c r="GT121" s="61"/>
      <c r="GU121" s="61"/>
      <c r="GV121" s="61"/>
      <c r="GW121" s="61"/>
      <c r="GX121" s="61"/>
      <c r="GY121" s="61"/>
      <c r="GZ121" s="61"/>
      <c r="HA121" s="61"/>
      <c r="HB121" s="61"/>
      <c r="HC121" s="61"/>
      <c r="HD121" s="61"/>
      <c r="HE121" s="61"/>
      <c r="HF121" s="61"/>
      <c r="HG121" s="61"/>
      <c r="HH121" s="61"/>
      <c r="HI121" s="61"/>
      <c r="HJ121" s="61"/>
      <c r="HK121" s="61"/>
      <c r="HL121" s="61"/>
      <c r="HM121" s="61"/>
      <c r="HN121" s="61"/>
      <c r="HO121" s="61"/>
      <c r="HP121" s="61"/>
      <c r="HQ121" s="61"/>
      <c r="HR121" s="61"/>
      <c r="HS121" s="61"/>
      <c r="HT121" s="61"/>
      <c r="HU121" s="61"/>
      <c r="HV121" s="61"/>
      <c r="HW121" s="61"/>
      <c r="HX121" s="61"/>
      <c r="HY121" s="61"/>
      <c r="HZ121" s="61"/>
      <c r="IA121" s="61"/>
      <c r="IB121" s="61"/>
      <c r="IC121" s="61"/>
      <c r="ID121" s="61"/>
      <c r="IE121" s="61"/>
      <c r="IF121" s="61"/>
      <c r="IG121" s="61"/>
      <c r="IH121" s="61"/>
      <c r="II121" s="61"/>
      <c r="IJ121" s="61"/>
      <c r="IK121" s="61"/>
      <c r="IL121" s="61"/>
      <c r="IM121" s="61"/>
      <c r="IN121" s="61"/>
      <c r="IO121" s="61"/>
      <c r="IP121" s="61"/>
      <c r="IQ121" s="61"/>
      <c r="IR121" s="61"/>
      <c r="IS121" s="61"/>
    </row>
    <row r="122" spans="1:253" x14ac:dyDescent="0.2">
      <c r="A122" s="52" t="s">
        <v>448</v>
      </c>
      <c r="B122" s="52">
        <v>2</v>
      </c>
      <c r="C122" s="52" t="s">
        <v>449</v>
      </c>
      <c r="D122" s="180" t="s">
        <v>450</v>
      </c>
      <c r="E122" s="88">
        <v>39.630000000000003</v>
      </c>
      <c r="F122" s="89">
        <v>92</v>
      </c>
      <c r="G122" s="89">
        <v>26</v>
      </c>
      <c r="H122" s="90">
        <v>300000</v>
      </c>
      <c r="I122" s="91"/>
      <c r="J122" s="92">
        <f>G122*F122/100</f>
        <v>23.92</v>
      </c>
      <c r="K122" s="92">
        <v>76.667666666666676</v>
      </c>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c r="AN122" s="52"/>
      <c r="AO122" s="52"/>
      <c r="AP122" s="52"/>
      <c r="AQ122" s="52"/>
      <c r="AR122" s="52"/>
      <c r="AS122" s="52"/>
      <c r="AT122" s="52"/>
      <c r="AU122" s="52"/>
      <c r="AV122" s="52"/>
      <c r="AW122" s="52"/>
      <c r="AX122" s="52"/>
      <c r="AY122" s="52"/>
      <c r="AZ122" s="52"/>
      <c r="BA122" s="52"/>
      <c r="BB122" s="52"/>
      <c r="BC122" s="52"/>
      <c r="BD122" s="52"/>
      <c r="BE122" s="52"/>
      <c r="BF122" s="52"/>
      <c r="BG122" s="52"/>
      <c r="BH122" s="52"/>
      <c r="BI122" s="52"/>
      <c r="BJ122" s="52"/>
      <c r="BK122" s="52"/>
      <c r="BL122" s="52"/>
      <c r="BM122" s="52"/>
      <c r="BN122" s="52"/>
      <c r="BO122" s="52"/>
      <c r="BP122" s="52"/>
      <c r="BQ122" s="52"/>
      <c r="BR122" s="52"/>
      <c r="BS122" s="52"/>
      <c r="BT122" s="52"/>
      <c r="BU122" s="52"/>
      <c r="BV122" s="52"/>
      <c r="BW122" s="52"/>
      <c r="BX122" s="52"/>
      <c r="BY122" s="52"/>
      <c r="BZ122" s="52"/>
      <c r="CA122" s="52"/>
      <c r="CB122" s="52"/>
      <c r="CC122" s="52"/>
      <c r="CD122" s="52"/>
      <c r="CE122" s="52"/>
      <c r="CF122" s="52"/>
      <c r="CG122" s="52"/>
      <c r="CH122" s="52"/>
      <c r="CI122" s="52"/>
      <c r="CJ122" s="52"/>
      <c r="CK122" s="52"/>
      <c r="CL122" s="52"/>
      <c r="CM122" s="52"/>
      <c r="CN122" s="52"/>
      <c r="CO122" s="52"/>
      <c r="CP122" s="52"/>
      <c r="CQ122" s="52"/>
      <c r="CR122" s="52"/>
      <c r="CS122" s="52"/>
      <c r="CT122" s="52"/>
      <c r="CU122" s="52"/>
      <c r="CV122" s="52"/>
      <c r="CW122" s="52"/>
      <c r="CX122" s="52"/>
      <c r="CY122" s="52"/>
      <c r="CZ122" s="52"/>
      <c r="DA122" s="52"/>
      <c r="DB122" s="52"/>
      <c r="DC122" s="52"/>
      <c r="DD122" s="52"/>
      <c r="DE122" s="52"/>
      <c r="DF122" s="52"/>
      <c r="DG122" s="52"/>
      <c r="DH122" s="52"/>
      <c r="DI122" s="52"/>
      <c r="DJ122" s="52"/>
      <c r="DK122" s="52"/>
      <c r="DL122" s="52"/>
      <c r="DM122" s="52"/>
      <c r="DN122" s="52"/>
      <c r="DO122" s="52"/>
      <c r="DP122" s="52"/>
      <c r="DQ122" s="52"/>
      <c r="DR122" s="52"/>
      <c r="DS122" s="52"/>
      <c r="DT122" s="52"/>
      <c r="DU122" s="52"/>
      <c r="DV122" s="52"/>
      <c r="DW122" s="52"/>
      <c r="DX122" s="52"/>
      <c r="DY122" s="52"/>
      <c r="DZ122" s="52"/>
      <c r="EA122" s="52"/>
      <c r="EB122" s="52"/>
      <c r="EC122" s="52"/>
      <c r="ED122" s="52"/>
      <c r="EE122" s="52"/>
      <c r="EF122" s="52"/>
      <c r="EG122" s="52"/>
      <c r="EH122" s="52"/>
      <c r="EI122" s="52"/>
      <c r="EJ122" s="52"/>
      <c r="EK122" s="52"/>
      <c r="EL122" s="52"/>
      <c r="EM122" s="52"/>
      <c r="EN122" s="52"/>
      <c r="EO122" s="52"/>
      <c r="EP122" s="52"/>
      <c r="EQ122" s="52"/>
      <c r="ER122" s="52"/>
      <c r="ES122" s="52"/>
      <c r="ET122" s="52"/>
      <c r="EU122" s="52"/>
      <c r="EV122" s="52"/>
      <c r="EW122" s="52"/>
      <c r="EX122" s="52"/>
      <c r="EY122" s="52"/>
      <c r="EZ122" s="52"/>
      <c r="FA122" s="52"/>
      <c r="FB122" s="52"/>
      <c r="FC122" s="52"/>
      <c r="FD122" s="52"/>
      <c r="FE122" s="52"/>
      <c r="FF122" s="52"/>
      <c r="FG122" s="52"/>
      <c r="FH122" s="52"/>
      <c r="FI122" s="52"/>
      <c r="FJ122" s="52"/>
      <c r="FK122" s="52"/>
      <c r="FL122" s="52"/>
      <c r="FM122" s="52"/>
      <c r="FN122" s="52"/>
      <c r="FO122" s="52"/>
      <c r="FP122" s="52"/>
      <c r="FQ122" s="52"/>
      <c r="FR122" s="52"/>
      <c r="FS122" s="52"/>
      <c r="FT122" s="52"/>
      <c r="FU122" s="52"/>
      <c r="FV122" s="52"/>
      <c r="FW122" s="52"/>
      <c r="FX122" s="52"/>
      <c r="FY122" s="52"/>
      <c r="FZ122" s="52"/>
      <c r="GA122" s="52"/>
      <c r="GB122" s="52"/>
      <c r="GC122" s="52"/>
      <c r="GD122" s="52"/>
      <c r="GE122" s="52"/>
      <c r="GF122" s="52"/>
      <c r="GG122" s="52"/>
      <c r="GH122" s="52"/>
      <c r="GI122" s="52"/>
      <c r="GJ122" s="52"/>
      <c r="GK122" s="52"/>
      <c r="GL122" s="52"/>
      <c r="GM122" s="52"/>
      <c r="GN122" s="52"/>
      <c r="GO122" s="52"/>
      <c r="GP122" s="52"/>
      <c r="GQ122" s="52"/>
      <c r="GR122" s="52"/>
      <c r="GS122" s="52"/>
      <c r="GT122" s="52"/>
      <c r="GU122" s="52"/>
      <c r="GV122" s="52"/>
      <c r="GW122" s="52"/>
      <c r="GX122" s="52"/>
      <c r="GY122" s="52"/>
      <c r="GZ122" s="52"/>
      <c r="HA122" s="52"/>
      <c r="HB122" s="52"/>
      <c r="HC122" s="52"/>
      <c r="HD122" s="52"/>
      <c r="HE122" s="52"/>
      <c r="HF122" s="52"/>
      <c r="HG122" s="52"/>
      <c r="HH122" s="52"/>
      <c r="HI122" s="52"/>
      <c r="HJ122" s="52"/>
      <c r="HK122" s="52"/>
      <c r="HL122" s="52"/>
      <c r="HM122" s="52"/>
      <c r="HN122" s="52"/>
      <c r="HO122" s="52"/>
      <c r="HP122" s="52"/>
      <c r="HQ122" s="52"/>
      <c r="HR122" s="52"/>
      <c r="HS122" s="52"/>
      <c r="HT122" s="52"/>
      <c r="HU122" s="52"/>
      <c r="HV122" s="52"/>
      <c r="HW122" s="52"/>
      <c r="HX122" s="52"/>
      <c r="HY122" s="52"/>
      <c r="HZ122" s="52"/>
      <c r="IA122" s="52"/>
      <c r="IB122" s="52"/>
      <c r="IC122" s="52"/>
      <c r="ID122" s="52"/>
      <c r="IE122" s="52"/>
      <c r="IF122" s="52"/>
      <c r="IG122" s="52"/>
      <c r="IH122" s="52"/>
      <c r="II122" s="52"/>
      <c r="IJ122" s="52"/>
      <c r="IK122" s="52"/>
      <c r="IL122" s="52"/>
      <c r="IM122" s="52"/>
      <c r="IN122" s="52"/>
      <c r="IO122" s="52"/>
      <c r="IP122" s="52"/>
      <c r="IQ122" s="52"/>
      <c r="IR122" s="52"/>
      <c r="IS122" s="52"/>
    </row>
    <row r="123" spans="1:253" s="52" customFormat="1" x14ac:dyDescent="0.2">
      <c r="A123" s="61" t="s">
        <v>227</v>
      </c>
      <c r="B123" s="61">
        <v>1</v>
      </c>
      <c r="C123" s="61" t="s">
        <v>525</v>
      </c>
      <c r="D123" s="176" t="s">
        <v>524</v>
      </c>
      <c r="E123" s="62">
        <v>5.74</v>
      </c>
      <c r="F123" s="50">
        <v>90</v>
      </c>
      <c r="G123" s="50">
        <v>97.44</v>
      </c>
      <c r="H123" s="51">
        <v>154000</v>
      </c>
      <c r="I123" s="95"/>
      <c r="J123" s="64">
        <f t="shared" si="4"/>
        <v>87.695999999999998</v>
      </c>
      <c r="K123" s="64">
        <v>86.084999999999994</v>
      </c>
      <c r="L123" s="61"/>
      <c r="M123" s="61" t="s">
        <v>225</v>
      </c>
      <c r="N123" s="61" t="s">
        <v>226</v>
      </c>
      <c r="O123" s="61" t="s">
        <v>444</v>
      </c>
      <c r="P123" s="96"/>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c r="BN123" s="61"/>
      <c r="BO123" s="61"/>
      <c r="BP123" s="61"/>
      <c r="BQ123" s="61"/>
      <c r="BR123" s="61"/>
      <c r="BS123" s="61"/>
      <c r="BT123" s="61"/>
      <c r="BU123" s="61"/>
      <c r="BV123" s="61"/>
      <c r="BW123" s="61"/>
      <c r="BX123" s="61"/>
      <c r="BY123" s="61"/>
      <c r="BZ123" s="61"/>
      <c r="CA123" s="61"/>
      <c r="CB123" s="61"/>
      <c r="CC123" s="61"/>
      <c r="CD123" s="61"/>
      <c r="CE123" s="61"/>
      <c r="CF123" s="61"/>
      <c r="CG123" s="61"/>
      <c r="CH123" s="61"/>
      <c r="CI123" s="61"/>
      <c r="CJ123" s="61"/>
      <c r="CK123" s="61"/>
      <c r="CL123" s="61"/>
      <c r="CM123" s="61"/>
      <c r="CN123" s="61"/>
      <c r="CO123" s="61"/>
      <c r="CP123" s="61"/>
      <c r="CQ123" s="61"/>
      <c r="CR123" s="61"/>
      <c r="CS123" s="61"/>
      <c r="CT123" s="61"/>
      <c r="CU123" s="61"/>
      <c r="CV123" s="61"/>
      <c r="CW123" s="61"/>
      <c r="CX123" s="61"/>
      <c r="CY123" s="61"/>
      <c r="CZ123" s="61"/>
      <c r="DA123" s="61"/>
      <c r="DB123" s="61"/>
      <c r="DC123" s="61"/>
      <c r="DD123" s="61"/>
      <c r="DE123" s="61"/>
      <c r="DF123" s="61"/>
      <c r="DG123" s="61"/>
      <c r="DH123" s="61"/>
      <c r="DI123" s="61"/>
      <c r="DJ123" s="61"/>
      <c r="DK123" s="61"/>
      <c r="DL123" s="61"/>
      <c r="DM123" s="61"/>
      <c r="DN123" s="61"/>
      <c r="DO123" s="61"/>
      <c r="DP123" s="61"/>
      <c r="DQ123" s="61"/>
      <c r="DR123" s="61"/>
      <c r="DS123" s="61"/>
      <c r="DT123" s="61"/>
      <c r="DU123" s="61"/>
      <c r="DV123" s="61"/>
      <c r="DW123" s="61"/>
      <c r="DX123" s="61"/>
      <c r="DY123" s="61"/>
      <c r="DZ123" s="61"/>
      <c r="EA123" s="61"/>
      <c r="EB123" s="61"/>
      <c r="EC123" s="61"/>
      <c r="ED123" s="61"/>
      <c r="EE123" s="61"/>
      <c r="EF123" s="61"/>
      <c r="EG123" s="61"/>
      <c r="EH123" s="61"/>
      <c r="EI123" s="61"/>
      <c r="EJ123" s="61"/>
      <c r="EK123" s="61"/>
      <c r="EL123" s="61"/>
      <c r="EM123" s="61"/>
      <c r="EN123" s="61"/>
      <c r="EO123" s="61"/>
      <c r="EP123" s="61"/>
      <c r="EQ123" s="61"/>
      <c r="ER123" s="61"/>
      <c r="ES123" s="61"/>
      <c r="ET123" s="61"/>
      <c r="EU123" s="61"/>
      <c r="EV123" s="61"/>
      <c r="EW123" s="61"/>
      <c r="EX123" s="61"/>
      <c r="EY123" s="61"/>
      <c r="EZ123" s="61"/>
      <c r="FA123" s="61"/>
      <c r="FB123" s="61"/>
      <c r="FC123" s="61"/>
      <c r="FD123" s="61"/>
      <c r="FE123" s="61"/>
      <c r="FF123" s="61"/>
      <c r="FG123" s="61"/>
      <c r="FH123" s="61"/>
      <c r="FI123" s="61"/>
      <c r="FJ123" s="61"/>
      <c r="FK123" s="61"/>
      <c r="FL123" s="61"/>
      <c r="FM123" s="61"/>
      <c r="FN123" s="61"/>
      <c r="FO123" s="61"/>
      <c r="FP123" s="61"/>
      <c r="FQ123" s="61"/>
      <c r="FR123" s="61"/>
      <c r="FS123" s="61"/>
      <c r="FT123" s="61"/>
      <c r="FU123" s="61"/>
      <c r="FV123" s="61"/>
      <c r="FW123" s="61"/>
      <c r="FX123" s="61"/>
      <c r="FY123" s="61"/>
      <c r="FZ123" s="61"/>
      <c r="GA123" s="61"/>
      <c r="GB123" s="61"/>
      <c r="GC123" s="61"/>
      <c r="GD123" s="61"/>
      <c r="GE123" s="61"/>
      <c r="GF123" s="61"/>
      <c r="GG123" s="61"/>
      <c r="GH123" s="61"/>
      <c r="GI123" s="61"/>
      <c r="GJ123" s="61"/>
      <c r="GK123" s="61"/>
      <c r="GL123" s="61"/>
      <c r="GM123" s="61"/>
      <c r="GN123" s="61"/>
      <c r="GO123" s="61"/>
      <c r="GP123" s="61"/>
      <c r="GQ123" s="61"/>
      <c r="GR123" s="61"/>
      <c r="GS123" s="61"/>
      <c r="GT123" s="61"/>
      <c r="GU123" s="61"/>
      <c r="GV123" s="61"/>
      <c r="GW123" s="61"/>
      <c r="GX123" s="61"/>
      <c r="GY123" s="61"/>
      <c r="GZ123" s="61"/>
      <c r="HA123" s="61"/>
      <c r="HB123" s="61"/>
      <c r="HC123" s="61"/>
      <c r="HD123" s="61"/>
      <c r="HE123" s="61"/>
      <c r="HF123" s="61"/>
      <c r="HG123" s="61"/>
      <c r="HH123" s="61"/>
      <c r="HI123" s="61"/>
      <c r="HJ123" s="61"/>
      <c r="HK123" s="61"/>
      <c r="HL123" s="61"/>
      <c r="HM123" s="61"/>
      <c r="HN123" s="61"/>
      <c r="HO123" s="61"/>
      <c r="HP123" s="61"/>
      <c r="HQ123" s="61"/>
      <c r="HR123" s="61"/>
      <c r="HS123" s="61"/>
      <c r="HT123" s="61"/>
      <c r="HU123" s="61"/>
      <c r="HV123" s="61"/>
      <c r="HW123" s="61"/>
      <c r="HX123" s="61"/>
      <c r="HY123" s="61"/>
      <c r="HZ123" s="61"/>
      <c r="IA123" s="61"/>
      <c r="IB123" s="61"/>
      <c r="IC123" s="61"/>
      <c r="ID123" s="61"/>
      <c r="IE123" s="61"/>
      <c r="IF123" s="61"/>
      <c r="IG123" s="61"/>
      <c r="IH123" s="61"/>
      <c r="II123" s="61"/>
      <c r="IJ123" s="61"/>
      <c r="IK123" s="61"/>
      <c r="IL123" s="61"/>
      <c r="IM123" s="61"/>
      <c r="IN123" s="61"/>
      <c r="IO123" s="61"/>
      <c r="IP123" s="61"/>
      <c r="IQ123" s="61"/>
      <c r="IR123" s="61"/>
      <c r="IS123" s="61"/>
    </row>
    <row r="124" spans="1:253" s="73" customFormat="1" x14ac:dyDescent="0.2">
      <c r="A124" s="61" t="s">
        <v>228</v>
      </c>
      <c r="B124" s="61">
        <v>1</v>
      </c>
      <c r="C124" s="61" t="s">
        <v>69</v>
      </c>
      <c r="D124" s="176" t="s">
        <v>343</v>
      </c>
      <c r="E124" s="94">
        <v>2.35</v>
      </c>
      <c r="F124" s="50">
        <v>81</v>
      </c>
      <c r="G124" s="50">
        <v>99.84</v>
      </c>
      <c r="H124" s="51">
        <v>1095626</v>
      </c>
      <c r="I124" s="95"/>
      <c r="J124" s="64">
        <f t="shared" si="4"/>
        <v>80.870400000000004</v>
      </c>
      <c r="K124" s="64">
        <v>80.870400000000004</v>
      </c>
      <c r="L124" s="61"/>
      <c r="M124" s="61"/>
      <c r="N124" s="61"/>
      <c r="O124" s="61"/>
      <c r="P124" s="96"/>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c r="BN124" s="61"/>
      <c r="BO124" s="61"/>
      <c r="BP124" s="61"/>
      <c r="BQ124" s="61"/>
      <c r="BR124" s="61"/>
      <c r="BS124" s="61"/>
      <c r="BT124" s="61"/>
      <c r="BU124" s="61"/>
      <c r="BV124" s="61"/>
      <c r="BW124" s="61"/>
      <c r="BX124" s="61"/>
      <c r="BY124" s="61"/>
      <c r="BZ124" s="61"/>
      <c r="CA124" s="61"/>
      <c r="CB124" s="61"/>
      <c r="CC124" s="61"/>
      <c r="CD124" s="61"/>
      <c r="CE124" s="61"/>
      <c r="CF124" s="61"/>
      <c r="CG124" s="61"/>
      <c r="CH124" s="61"/>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1"/>
      <c r="DF124" s="61"/>
      <c r="DG124" s="61"/>
      <c r="DH124" s="61"/>
      <c r="DI124" s="61"/>
      <c r="DJ124" s="61"/>
      <c r="DK124" s="61"/>
      <c r="DL124" s="61"/>
      <c r="DM124" s="61"/>
      <c r="DN124" s="61"/>
      <c r="DO124" s="61"/>
      <c r="DP124" s="61"/>
      <c r="DQ124" s="61"/>
      <c r="DR124" s="61"/>
      <c r="DS124" s="61"/>
      <c r="DT124" s="61"/>
      <c r="DU124" s="61"/>
      <c r="DV124" s="61"/>
      <c r="DW124" s="61"/>
      <c r="DX124" s="61"/>
      <c r="DY124" s="61"/>
      <c r="DZ124" s="61"/>
      <c r="EA124" s="61"/>
      <c r="EB124" s="61"/>
      <c r="EC124" s="61"/>
      <c r="ED124" s="61"/>
      <c r="EE124" s="61"/>
      <c r="EF124" s="61"/>
      <c r="EG124" s="61"/>
      <c r="EH124" s="61"/>
      <c r="EI124" s="61"/>
      <c r="EJ124" s="61"/>
      <c r="EK124" s="61"/>
      <c r="EL124" s="61"/>
      <c r="EM124" s="61"/>
      <c r="EN124" s="61"/>
      <c r="EO124" s="61"/>
      <c r="EP124" s="61"/>
      <c r="EQ124" s="61"/>
      <c r="ER124" s="61"/>
      <c r="ES124" s="61"/>
      <c r="ET124" s="61"/>
      <c r="EU124" s="61"/>
      <c r="EV124" s="61"/>
      <c r="EW124" s="61"/>
      <c r="EX124" s="61"/>
      <c r="EY124" s="61"/>
      <c r="EZ124" s="61"/>
      <c r="FA124" s="61"/>
      <c r="FB124" s="61"/>
      <c r="FC124" s="61"/>
      <c r="FD124" s="61"/>
      <c r="FE124" s="61"/>
      <c r="FF124" s="61"/>
      <c r="FG124" s="61"/>
      <c r="FH124" s="61"/>
      <c r="FI124" s="61"/>
      <c r="FJ124" s="61"/>
      <c r="FK124" s="61"/>
      <c r="FL124" s="61"/>
      <c r="FM124" s="61"/>
      <c r="FN124" s="61"/>
      <c r="FO124" s="61"/>
      <c r="FP124" s="61"/>
      <c r="FQ124" s="61"/>
      <c r="FR124" s="61"/>
      <c r="FS124" s="61"/>
      <c r="FT124" s="61"/>
      <c r="FU124" s="61"/>
      <c r="FV124" s="61"/>
      <c r="FW124" s="61"/>
      <c r="FX124" s="61"/>
      <c r="FY124" s="61"/>
      <c r="FZ124" s="61"/>
      <c r="GA124" s="61"/>
      <c r="GB124" s="61"/>
      <c r="GC124" s="61"/>
      <c r="GD124" s="61"/>
      <c r="GE124" s="61"/>
      <c r="GF124" s="61"/>
      <c r="GG124" s="61"/>
      <c r="GH124" s="61"/>
      <c r="GI124" s="61"/>
      <c r="GJ124" s="61"/>
      <c r="GK124" s="61"/>
      <c r="GL124" s="61"/>
      <c r="GM124" s="61"/>
      <c r="GN124" s="61"/>
      <c r="GO124" s="61"/>
      <c r="GP124" s="61"/>
      <c r="GQ124" s="61"/>
      <c r="GR124" s="61"/>
      <c r="GS124" s="61"/>
      <c r="GT124" s="61"/>
      <c r="GU124" s="61"/>
      <c r="GV124" s="61"/>
      <c r="GW124" s="61"/>
      <c r="GX124" s="61"/>
      <c r="GY124" s="61"/>
      <c r="GZ124" s="61"/>
      <c r="HA124" s="61"/>
      <c r="HB124" s="61"/>
      <c r="HC124" s="61"/>
      <c r="HD124" s="61"/>
      <c r="HE124" s="61"/>
      <c r="HF124" s="61"/>
      <c r="HG124" s="61"/>
      <c r="HH124" s="61"/>
      <c r="HI124" s="61"/>
      <c r="HJ124" s="61"/>
      <c r="HK124" s="61"/>
      <c r="HL124" s="61"/>
      <c r="HM124" s="61"/>
      <c r="HN124" s="61"/>
      <c r="HO124" s="61"/>
      <c r="HP124" s="61"/>
      <c r="HQ124" s="61"/>
      <c r="HR124" s="61"/>
      <c r="HS124" s="61"/>
      <c r="HT124" s="61"/>
      <c r="HU124" s="61"/>
      <c r="HV124" s="61"/>
      <c r="HW124" s="61"/>
      <c r="HX124" s="61"/>
      <c r="HY124" s="61"/>
      <c r="HZ124" s="61"/>
      <c r="IA124" s="61"/>
      <c r="IB124" s="61"/>
      <c r="IC124" s="61"/>
      <c r="ID124" s="61"/>
      <c r="IE124" s="61"/>
      <c r="IF124" s="61"/>
      <c r="IG124" s="61"/>
      <c r="IH124" s="61"/>
      <c r="II124" s="61"/>
      <c r="IJ124" s="61"/>
      <c r="IK124" s="61"/>
      <c r="IL124" s="61"/>
      <c r="IM124" s="61"/>
      <c r="IN124" s="61"/>
      <c r="IO124" s="61"/>
      <c r="IP124" s="61"/>
      <c r="IQ124" s="61"/>
      <c r="IR124" s="61"/>
      <c r="IS124" s="61"/>
    </row>
    <row r="125" spans="1:253" x14ac:dyDescent="0.2">
      <c r="A125" s="74" t="s">
        <v>229</v>
      </c>
      <c r="B125" s="74">
        <v>3</v>
      </c>
      <c r="C125" s="74" t="s">
        <v>70</v>
      </c>
      <c r="D125" s="184" t="s">
        <v>344</v>
      </c>
      <c r="E125" s="106">
        <v>24.73</v>
      </c>
      <c r="F125" s="107">
        <v>80</v>
      </c>
      <c r="G125" s="107">
        <v>90.16</v>
      </c>
      <c r="H125" s="108">
        <v>59000</v>
      </c>
      <c r="I125" s="109"/>
      <c r="J125" s="110">
        <f t="shared" si="4"/>
        <v>72.127999999999986</v>
      </c>
      <c r="K125" s="110">
        <v>77.380299999999991</v>
      </c>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c r="BL125" s="74"/>
      <c r="BM125" s="74"/>
      <c r="BN125" s="74"/>
      <c r="BO125" s="74"/>
      <c r="BP125" s="74"/>
      <c r="BQ125" s="74"/>
      <c r="BR125" s="74"/>
      <c r="BS125" s="74"/>
      <c r="BT125" s="74"/>
      <c r="BU125" s="74"/>
      <c r="BV125" s="74"/>
      <c r="BW125" s="74"/>
      <c r="BX125" s="74"/>
      <c r="BY125" s="74"/>
      <c r="BZ125" s="74"/>
      <c r="CA125" s="74"/>
      <c r="CB125" s="74"/>
      <c r="CC125" s="74"/>
      <c r="CD125" s="74"/>
      <c r="CE125" s="74"/>
      <c r="CF125" s="74"/>
      <c r="CG125" s="74"/>
      <c r="CH125" s="74"/>
      <c r="CI125" s="74"/>
      <c r="CJ125" s="74"/>
      <c r="CK125" s="74"/>
      <c r="CL125" s="74"/>
      <c r="CM125" s="74"/>
      <c r="CN125" s="74"/>
      <c r="CO125" s="74"/>
      <c r="CP125" s="74"/>
      <c r="CQ125" s="74"/>
      <c r="CR125" s="74"/>
      <c r="CS125" s="74"/>
      <c r="CT125" s="74"/>
      <c r="CU125" s="74"/>
      <c r="CV125" s="74"/>
      <c r="CW125" s="74"/>
      <c r="CX125" s="74"/>
      <c r="CY125" s="74"/>
      <c r="CZ125" s="74"/>
      <c r="DA125" s="74"/>
      <c r="DB125" s="74"/>
      <c r="DC125" s="74"/>
      <c r="DD125" s="74"/>
      <c r="DE125" s="74"/>
      <c r="DF125" s="74"/>
      <c r="DG125" s="74"/>
      <c r="DH125" s="74"/>
      <c r="DI125" s="74"/>
      <c r="DJ125" s="74"/>
      <c r="DK125" s="74"/>
      <c r="DL125" s="74"/>
      <c r="DM125" s="74"/>
      <c r="DN125" s="74"/>
      <c r="DO125" s="74"/>
      <c r="DP125" s="74"/>
      <c r="DQ125" s="74"/>
      <c r="DR125" s="74"/>
      <c r="DS125" s="74"/>
      <c r="DT125" s="74"/>
      <c r="DU125" s="74"/>
      <c r="DV125" s="74"/>
      <c r="DW125" s="74"/>
      <c r="DX125" s="74"/>
      <c r="DY125" s="74"/>
      <c r="DZ125" s="74"/>
      <c r="EA125" s="74"/>
      <c r="EB125" s="74"/>
      <c r="EC125" s="74"/>
      <c r="ED125" s="74"/>
      <c r="EE125" s="74"/>
      <c r="EF125" s="74"/>
      <c r="EG125" s="74"/>
      <c r="EH125" s="74"/>
      <c r="EI125" s="74"/>
      <c r="EJ125" s="74"/>
      <c r="EK125" s="74"/>
      <c r="EL125" s="74"/>
      <c r="EM125" s="74"/>
      <c r="EN125" s="74"/>
      <c r="EO125" s="74"/>
      <c r="EP125" s="74"/>
      <c r="EQ125" s="74"/>
      <c r="ER125" s="74"/>
      <c r="ES125" s="74"/>
      <c r="ET125" s="74"/>
      <c r="EU125" s="74"/>
      <c r="EV125" s="74"/>
      <c r="EW125" s="74"/>
      <c r="EX125" s="74"/>
      <c r="EY125" s="74"/>
      <c r="EZ125" s="74"/>
      <c r="FA125" s="74"/>
      <c r="FB125" s="74"/>
      <c r="FC125" s="74"/>
      <c r="FD125" s="74"/>
      <c r="FE125" s="74"/>
      <c r="FF125" s="74"/>
      <c r="FG125" s="74"/>
      <c r="FH125" s="74"/>
      <c r="FI125" s="74"/>
      <c r="FJ125" s="74"/>
      <c r="FK125" s="74"/>
      <c r="FL125" s="74"/>
      <c r="FM125" s="74"/>
      <c r="FN125" s="74"/>
      <c r="FO125" s="74"/>
      <c r="FP125" s="74"/>
      <c r="FQ125" s="74"/>
      <c r="FR125" s="74"/>
      <c r="FS125" s="74"/>
      <c r="FT125" s="74"/>
      <c r="FU125" s="74"/>
      <c r="FV125" s="74"/>
      <c r="FW125" s="74"/>
      <c r="FX125" s="74"/>
      <c r="FY125" s="74"/>
      <c r="FZ125" s="74"/>
      <c r="GA125" s="74"/>
      <c r="GB125" s="74"/>
      <c r="GC125" s="74"/>
      <c r="GD125" s="74"/>
      <c r="GE125" s="74"/>
      <c r="GF125" s="74"/>
      <c r="GG125" s="74"/>
      <c r="GH125" s="74"/>
      <c r="GI125" s="74"/>
      <c r="GJ125" s="74"/>
      <c r="GK125" s="74"/>
      <c r="GL125" s="74"/>
      <c r="GM125" s="74"/>
      <c r="GN125" s="74"/>
      <c r="GO125" s="74"/>
      <c r="GP125" s="74"/>
      <c r="GQ125" s="74"/>
      <c r="GR125" s="74"/>
      <c r="GS125" s="74"/>
      <c r="GT125" s="74"/>
      <c r="GU125" s="74"/>
      <c r="GV125" s="74"/>
      <c r="GW125" s="74"/>
      <c r="GX125" s="74"/>
      <c r="GY125" s="74"/>
      <c r="GZ125" s="74"/>
      <c r="HA125" s="74"/>
      <c r="HB125" s="74"/>
      <c r="HC125" s="74"/>
      <c r="HD125" s="74"/>
      <c r="HE125" s="74"/>
      <c r="HF125" s="74"/>
      <c r="HG125" s="74"/>
      <c r="HH125" s="74"/>
      <c r="HI125" s="74"/>
      <c r="HJ125" s="74"/>
      <c r="HK125" s="74"/>
      <c r="HL125" s="74"/>
      <c r="HM125" s="74"/>
      <c r="HN125" s="74"/>
      <c r="HO125" s="74"/>
      <c r="HP125" s="74"/>
      <c r="HQ125" s="74"/>
      <c r="HR125" s="74"/>
      <c r="HS125" s="74"/>
      <c r="HT125" s="74"/>
      <c r="HU125" s="74"/>
      <c r="HV125" s="74"/>
      <c r="HW125" s="74"/>
      <c r="HX125" s="74"/>
      <c r="HY125" s="74"/>
      <c r="HZ125" s="74"/>
      <c r="IA125" s="74"/>
      <c r="IB125" s="74"/>
      <c r="IC125" s="74"/>
      <c r="ID125" s="74"/>
      <c r="IE125" s="74"/>
      <c r="IF125" s="74"/>
      <c r="IG125" s="74"/>
      <c r="IH125" s="74"/>
      <c r="II125" s="74"/>
      <c r="IJ125" s="74"/>
      <c r="IK125" s="74"/>
      <c r="IL125" s="74"/>
      <c r="IM125" s="74"/>
      <c r="IN125" s="74"/>
      <c r="IO125" s="74"/>
      <c r="IP125" s="74"/>
      <c r="IQ125" s="74"/>
      <c r="IR125" s="74"/>
      <c r="IS125" s="74"/>
    </row>
    <row r="126" spans="1:253" s="52" customFormat="1" x14ac:dyDescent="0.2">
      <c r="A126" s="52" t="s">
        <v>231</v>
      </c>
      <c r="B126" s="52">
        <v>2</v>
      </c>
      <c r="C126" s="52" t="s">
        <v>71</v>
      </c>
      <c r="D126" s="180" t="s">
        <v>345</v>
      </c>
      <c r="E126" s="88">
        <v>61.95</v>
      </c>
      <c r="F126" s="89">
        <v>83</v>
      </c>
      <c r="G126" s="89">
        <v>93.12</v>
      </c>
      <c r="H126" s="90">
        <v>33600</v>
      </c>
      <c r="I126" s="91"/>
      <c r="J126" s="92">
        <f t="shared" si="4"/>
        <v>77.289600000000007</v>
      </c>
      <c r="K126" s="92">
        <v>81.609750000000005</v>
      </c>
      <c r="M126" s="52" t="s">
        <v>230</v>
      </c>
    </row>
    <row r="127" spans="1:253" s="74" customFormat="1" x14ac:dyDescent="0.2">
      <c r="A127" s="73" t="s">
        <v>386</v>
      </c>
      <c r="B127" s="73">
        <v>4</v>
      </c>
      <c r="C127" s="73" t="s">
        <v>387</v>
      </c>
      <c r="D127" s="183" t="s">
        <v>388</v>
      </c>
      <c r="E127" s="98">
        <v>160.1</v>
      </c>
      <c r="F127" s="99">
        <v>65</v>
      </c>
      <c r="G127" s="99">
        <v>95.46</v>
      </c>
      <c r="H127" s="100">
        <v>485000</v>
      </c>
      <c r="I127" s="101"/>
      <c r="J127" s="102">
        <f t="shared" si="4"/>
        <v>62.048999999999999</v>
      </c>
      <c r="K127" s="102">
        <v>62.05</v>
      </c>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c r="BE127" s="73"/>
      <c r="BF127" s="73"/>
      <c r="BG127" s="73"/>
      <c r="BH127" s="73"/>
      <c r="BI127" s="73"/>
      <c r="BJ127" s="73"/>
      <c r="BK127" s="73"/>
      <c r="BL127" s="73"/>
      <c r="BM127" s="73"/>
      <c r="BN127" s="73"/>
      <c r="BO127" s="73"/>
      <c r="BP127" s="73"/>
      <c r="BQ127" s="73"/>
      <c r="BR127" s="73"/>
      <c r="BS127" s="73"/>
      <c r="BT127" s="73"/>
      <c r="BU127" s="73"/>
      <c r="BV127" s="73"/>
      <c r="BW127" s="73"/>
      <c r="BX127" s="73"/>
      <c r="BY127" s="73"/>
      <c r="BZ127" s="73"/>
      <c r="CA127" s="73"/>
      <c r="CB127" s="73"/>
      <c r="CC127" s="73"/>
      <c r="CD127" s="73"/>
      <c r="CE127" s="73"/>
      <c r="CF127" s="73"/>
      <c r="CG127" s="73"/>
      <c r="CH127" s="73"/>
      <c r="CI127" s="73"/>
      <c r="CJ127" s="73"/>
      <c r="CK127" s="73"/>
      <c r="CL127" s="73"/>
      <c r="CM127" s="73"/>
      <c r="CN127" s="73"/>
      <c r="CO127" s="73"/>
      <c r="CP127" s="73"/>
      <c r="CQ127" s="73"/>
      <c r="CR127" s="73"/>
      <c r="CS127" s="73"/>
      <c r="CT127" s="73"/>
      <c r="CU127" s="73"/>
      <c r="CV127" s="73"/>
      <c r="CW127" s="73"/>
      <c r="CX127" s="73"/>
      <c r="CY127" s="73"/>
      <c r="CZ127" s="73"/>
      <c r="DA127" s="73"/>
      <c r="DB127" s="73"/>
      <c r="DC127" s="73"/>
      <c r="DD127" s="73"/>
      <c r="DE127" s="73"/>
      <c r="DF127" s="73"/>
      <c r="DG127" s="73"/>
      <c r="DH127" s="73"/>
      <c r="DI127" s="73"/>
      <c r="DJ127" s="73"/>
      <c r="DK127" s="73"/>
      <c r="DL127" s="73"/>
      <c r="DM127" s="73"/>
      <c r="DN127" s="73"/>
      <c r="DO127" s="73"/>
      <c r="DP127" s="73"/>
      <c r="DQ127" s="73"/>
      <c r="DR127" s="73"/>
      <c r="DS127" s="73"/>
      <c r="DT127" s="73"/>
      <c r="DU127" s="73"/>
      <c r="DV127" s="73"/>
      <c r="DW127" s="73"/>
      <c r="DX127" s="73"/>
      <c r="DY127" s="73"/>
      <c r="DZ127" s="73"/>
      <c r="EA127" s="73"/>
      <c r="EB127" s="73"/>
      <c r="EC127" s="73"/>
      <c r="ED127" s="73"/>
      <c r="EE127" s="73"/>
      <c r="EF127" s="73"/>
      <c r="EG127" s="73"/>
      <c r="EH127" s="73"/>
      <c r="EI127" s="73"/>
      <c r="EJ127" s="73"/>
      <c r="EK127" s="73"/>
      <c r="EL127" s="73"/>
      <c r="EM127" s="73"/>
      <c r="EN127" s="73"/>
      <c r="EO127" s="73"/>
      <c r="EP127" s="73"/>
      <c r="EQ127" s="73"/>
      <c r="ER127" s="73"/>
      <c r="ES127" s="73"/>
      <c r="ET127" s="73"/>
      <c r="EU127" s="73"/>
      <c r="EV127" s="73"/>
      <c r="EW127" s="73"/>
      <c r="EX127" s="73"/>
      <c r="EY127" s="73"/>
      <c r="EZ127" s="73"/>
      <c r="FA127" s="73"/>
      <c r="FB127" s="73"/>
      <c r="FC127" s="73"/>
      <c r="FD127" s="73"/>
      <c r="FE127" s="73"/>
      <c r="FF127" s="73"/>
      <c r="FG127" s="73"/>
      <c r="FH127" s="73"/>
      <c r="FI127" s="73"/>
      <c r="FJ127" s="73"/>
      <c r="FK127" s="73"/>
      <c r="FL127" s="73"/>
      <c r="FM127" s="73"/>
      <c r="FN127" s="73"/>
      <c r="FO127" s="73"/>
      <c r="FP127" s="73"/>
      <c r="FQ127" s="73"/>
      <c r="FR127" s="73"/>
      <c r="FS127" s="73"/>
      <c r="FT127" s="73"/>
      <c r="FU127" s="73"/>
      <c r="FV127" s="73"/>
      <c r="FW127" s="73"/>
      <c r="FX127" s="73"/>
      <c r="FY127" s="73"/>
      <c r="FZ127" s="73"/>
      <c r="GA127" s="73"/>
      <c r="GB127" s="73"/>
      <c r="GC127" s="73"/>
      <c r="GD127" s="73"/>
      <c r="GE127" s="73"/>
      <c r="GF127" s="73"/>
      <c r="GG127" s="73"/>
      <c r="GH127" s="73"/>
      <c r="GI127" s="73"/>
      <c r="GJ127" s="73"/>
      <c r="GK127" s="73"/>
      <c r="GL127" s="73"/>
      <c r="GM127" s="73"/>
      <c r="GN127" s="73"/>
      <c r="GO127" s="73"/>
      <c r="GP127" s="73"/>
      <c r="GQ127" s="73"/>
      <c r="GR127" s="73"/>
      <c r="GS127" s="73"/>
      <c r="GT127" s="73"/>
      <c r="GU127" s="73"/>
      <c r="GV127" s="73"/>
      <c r="GW127" s="73"/>
      <c r="GX127" s="73"/>
      <c r="GY127" s="73"/>
      <c r="GZ127" s="73"/>
      <c r="HA127" s="73"/>
      <c r="HB127" s="73"/>
      <c r="HC127" s="73"/>
      <c r="HD127" s="73"/>
      <c r="HE127" s="73"/>
      <c r="HF127" s="73"/>
      <c r="HG127" s="73"/>
      <c r="HH127" s="73"/>
      <c r="HI127" s="73"/>
      <c r="HJ127" s="73"/>
      <c r="HK127" s="73"/>
      <c r="HL127" s="73"/>
      <c r="HM127" s="73"/>
      <c r="HN127" s="73"/>
      <c r="HO127" s="73"/>
      <c r="HP127" s="73"/>
      <c r="HQ127" s="73"/>
      <c r="HR127" s="73"/>
      <c r="HS127" s="73"/>
      <c r="HT127" s="73"/>
      <c r="HU127" s="73"/>
      <c r="HV127" s="73"/>
      <c r="HW127" s="73"/>
      <c r="HX127" s="73"/>
      <c r="HY127" s="73"/>
      <c r="HZ127" s="73"/>
      <c r="IA127" s="73"/>
      <c r="IB127" s="73"/>
      <c r="IC127" s="73"/>
      <c r="ID127" s="73"/>
      <c r="IE127" s="73"/>
      <c r="IF127" s="73"/>
      <c r="IG127" s="73"/>
      <c r="IH127" s="73"/>
      <c r="II127" s="73"/>
      <c r="IJ127" s="73"/>
      <c r="IK127" s="73"/>
      <c r="IL127" s="73"/>
      <c r="IM127" s="73"/>
      <c r="IN127" s="73"/>
      <c r="IO127" s="73"/>
      <c r="IP127" s="73"/>
      <c r="IQ127" s="73"/>
      <c r="IR127" s="73"/>
      <c r="IS127" s="73"/>
    </row>
    <row r="128" spans="1:253" s="74" customFormat="1" x14ac:dyDescent="0.2">
      <c r="A128" s="61" t="s">
        <v>233</v>
      </c>
      <c r="B128" s="61">
        <v>1</v>
      </c>
      <c r="C128" s="61" t="s">
        <v>72</v>
      </c>
      <c r="D128" s="176" t="s">
        <v>529</v>
      </c>
      <c r="E128" s="62">
        <v>4.25</v>
      </c>
      <c r="F128" s="50">
        <v>89</v>
      </c>
      <c r="G128" s="50">
        <v>94.76</v>
      </c>
      <c r="H128" s="51">
        <v>105000</v>
      </c>
      <c r="I128" s="95"/>
      <c r="J128" s="64">
        <f t="shared" si="4"/>
        <v>84.336400000000012</v>
      </c>
      <c r="K128" s="64">
        <v>86.908300000000011</v>
      </c>
      <c r="L128" s="61"/>
      <c r="M128" s="61" t="s">
        <v>232</v>
      </c>
      <c r="N128" s="61" t="s">
        <v>461</v>
      </c>
      <c r="O128" s="61"/>
      <c r="P128" s="96"/>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c r="BN128" s="61"/>
      <c r="BO128" s="61"/>
      <c r="BP128" s="61"/>
      <c r="BQ128" s="61"/>
      <c r="BR128" s="61"/>
      <c r="BS128" s="61"/>
      <c r="BT128" s="61"/>
      <c r="BU128" s="61"/>
      <c r="BV128" s="61"/>
      <c r="BW128" s="61"/>
      <c r="BX128" s="61"/>
      <c r="BY128" s="61"/>
      <c r="BZ128" s="61"/>
      <c r="CA128" s="61"/>
      <c r="CB128" s="61"/>
      <c r="CC128" s="61"/>
      <c r="CD128" s="61"/>
      <c r="CE128" s="61"/>
      <c r="CF128" s="61"/>
      <c r="CG128" s="61"/>
      <c r="CH128" s="61"/>
      <c r="CI128" s="61"/>
      <c r="CJ128" s="61"/>
      <c r="CK128" s="61"/>
      <c r="CL128" s="61"/>
      <c r="CM128" s="61"/>
      <c r="CN128" s="61"/>
      <c r="CO128" s="61"/>
      <c r="CP128" s="61"/>
      <c r="CQ128" s="61"/>
      <c r="CR128" s="61"/>
      <c r="CS128" s="61"/>
      <c r="CT128" s="61"/>
      <c r="CU128" s="61"/>
      <c r="CV128" s="61"/>
      <c r="CW128" s="61"/>
      <c r="CX128" s="61"/>
      <c r="CY128" s="61"/>
      <c r="CZ128" s="61"/>
      <c r="DA128" s="61"/>
      <c r="DB128" s="61"/>
      <c r="DC128" s="61"/>
      <c r="DD128" s="61"/>
      <c r="DE128" s="61"/>
      <c r="DF128" s="61"/>
      <c r="DG128" s="61"/>
      <c r="DH128" s="61"/>
      <c r="DI128" s="61"/>
      <c r="DJ128" s="61"/>
      <c r="DK128" s="61"/>
      <c r="DL128" s="61"/>
      <c r="DM128" s="61"/>
      <c r="DN128" s="61"/>
      <c r="DO128" s="61"/>
      <c r="DP128" s="61"/>
      <c r="DQ128" s="61"/>
      <c r="DR128" s="61"/>
      <c r="DS128" s="61"/>
      <c r="DT128" s="61"/>
      <c r="DU128" s="61"/>
      <c r="DV128" s="61"/>
      <c r="DW128" s="61"/>
      <c r="DX128" s="61"/>
      <c r="DY128" s="61"/>
      <c r="DZ128" s="61"/>
      <c r="EA128" s="61"/>
      <c r="EB128" s="61"/>
      <c r="EC128" s="61"/>
      <c r="ED128" s="61"/>
      <c r="EE128" s="61"/>
      <c r="EF128" s="61"/>
      <c r="EG128" s="61"/>
      <c r="EH128" s="61"/>
      <c r="EI128" s="61"/>
      <c r="EJ128" s="61"/>
      <c r="EK128" s="61"/>
      <c r="EL128" s="61"/>
      <c r="EM128" s="61"/>
      <c r="EN128" s="61"/>
      <c r="EO128" s="61"/>
      <c r="EP128" s="61"/>
      <c r="EQ128" s="61"/>
      <c r="ER128" s="61"/>
      <c r="ES128" s="61"/>
      <c r="ET128" s="61"/>
      <c r="EU128" s="61"/>
      <c r="EV128" s="61"/>
      <c r="EW128" s="61"/>
      <c r="EX128" s="61"/>
      <c r="EY128" s="61"/>
      <c r="EZ128" s="61"/>
      <c r="FA128" s="61"/>
      <c r="FB128" s="61"/>
      <c r="FC128" s="61"/>
      <c r="FD128" s="61"/>
      <c r="FE128" s="61"/>
      <c r="FF128" s="61"/>
      <c r="FG128" s="61"/>
      <c r="FH128" s="61"/>
      <c r="FI128" s="61"/>
      <c r="FJ128" s="61"/>
      <c r="FK128" s="61"/>
      <c r="FL128" s="61"/>
      <c r="FM128" s="61"/>
      <c r="FN128" s="61"/>
      <c r="FO128" s="61"/>
      <c r="FP128" s="61"/>
      <c r="FQ128" s="61"/>
      <c r="FR128" s="61"/>
      <c r="FS128" s="61"/>
      <c r="FT128" s="61"/>
      <c r="FU128" s="61"/>
      <c r="FV128" s="61"/>
      <c r="FW128" s="61"/>
      <c r="FX128" s="61"/>
      <c r="FY128" s="61"/>
      <c r="FZ128" s="61"/>
      <c r="GA128" s="61"/>
      <c r="GB128" s="61"/>
      <c r="GC128" s="61"/>
      <c r="GD128" s="61"/>
      <c r="GE128" s="61"/>
      <c r="GF128" s="61"/>
      <c r="GG128" s="61"/>
      <c r="GH128" s="61"/>
      <c r="GI128" s="61"/>
      <c r="GJ128" s="61"/>
      <c r="GK128" s="61"/>
      <c r="GL128" s="61"/>
      <c r="GM128" s="61"/>
      <c r="GN128" s="61"/>
      <c r="GO128" s="61"/>
      <c r="GP128" s="61"/>
      <c r="GQ128" s="61"/>
      <c r="GR128" s="61"/>
      <c r="GS128" s="61"/>
      <c r="GT128" s="61"/>
      <c r="GU128" s="61"/>
      <c r="GV128" s="61"/>
      <c r="GW128" s="61"/>
      <c r="GX128" s="61"/>
      <c r="GY128" s="61"/>
      <c r="GZ128" s="61"/>
      <c r="HA128" s="61"/>
      <c r="HB128" s="61"/>
      <c r="HC128" s="61"/>
      <c r="HD128" s="61"/>
      <c r="HE128" s="61"/>
      <c r="HF128" s="61"/>
      <c r="HG128" s="61"/>
      <c r="HH128" s="61"/>
      <c r="HI128" s="61"/>
      <c r="HJ128" s="61"/>
      <c r="HK128" s="61"/>
      <c r="HL128" s="61"/>
      <c r="HM128" s="61"/>
      <c r="HN128" s="61"/>
      <c r="HO128" s="61"/>
      <c r="HP128" s="61"/>
      <c r="HQ128" s="61"/>
      <c r="HR128" s="61"/>
      <c r="HS128" s="61"/>
      <c r="HT128" s="61"/>
      <c r="HU128" s="61"/>
      <c r="HV128" s="61"/>
      <c r="HW128" s="61"/>
      <c r="HX128" s="61"/>
      <c r="HY128" s="61"/>
      <c r="HZ128" s="61"/>
      <c r="IA128" s="61"/>
      <c r="IB128" s="61"/>
      <c r="IC128" s="61"/>
      <c r="ID128" s="61"/>
      <c r="IE128" s="61"/>
      <c r="IF128" s="61"/>
      <c r="IG128" s="61"/>
      <c r="IH128" s="61"/>
      <c r="II128" s="61"/>
      <c r="IJ128" s="61"/>
      <c r="IK128" s="61"/>
      <c r="IL128" s="61"/>
      <c r="IM128" s="61"/>
      <c r="IN128" s="61"/>
      <c r="IO128" s="61"/>
      <c r="IP128" s="61"/>
      <c r="IQ128" s="61"/>
      <c r="IR128" s="61"/>
      <c r="IS128" s="61"/>
    </row>
    <row r="129" spans="1:253" s="52" customFormat="1" x14ac:dyDescent="0.2">
      <c r="A129" s="52" t="s">
        <v>234</v>
      </c>
      <c r="B129" s="52">
        <v>2</v>
      </c>
      <c r="C129" s="52" t="s">
        <v>73</v>
      </c>
      <c r="D129" s="180" t="s">
        <v>346</v>
      </c>
      <c r="E129" s="88">
        <v>23.6</v>
      </c>
      <c r="F129" s="89">
        <v>90</v>
      </c>
      <c r="G129" s="89">
        <v>92.63</v>
      </c>
      <c r="H129" s="90">
        <v>3300000</v>
      </c>
      <c r="I129" s="91"/>
      <c r="J129" s="92">
        <f t="shared" si="4"/>
        <v>83.36699999999999</v>
      </c>
      <c r="K129" s="92">
        <v>89.664299999999997</v>
      </c>
      <c r="M129" s="52" t="s">
        <v>431</v>
      </c>
      <c r="P129" s="93"/>
    </row>
    <row r="130" spans="1:253" x14ac:dyDescent="0.2">
      <c r="A130" s="74" t="s">
        <v>235</v>
      </c>
      <c r="B130" s="74">
        <v>3</v>
      </c>
      <c r="C130" s="74" t="s">
        <v>74</v>
      </c>
      <c r="D130" s="184" t="s">
        <v>347</v>
      </c>
      <c r="E130" s="106">
        <v>15.77</v>
      </c>
      <c r="F130" s="107">
        <v>70</v>
      </c>
      <c r="G130" s="107">
        <v>42.8</v>
      </c>
      <c r="H130" s="108">
        <v>400000</v>
      </c>
      <c r="I130" s="109"/>
      <c r="J130" s="110">
        <f t="shared" si="4"/>
        <v>29.96</v>
      </c>
      <c r="K130" s="110">
        <v>29.96</v>
      </c>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4"/>
      <c r="BJ130" s="74"/>
      <c r="BK130" s="74"/>
      <c r="BL130" s="74"/>
      <c r="BM130" s="74"/>
      <c r="BN130" s="74"/>
      <c r="BO130" s="74"/>
      <c r="BP130" s="74"/>
      <c r="BQ130" s="74"/>
      <c r="BR130" s="74"/>
      <c r="BS130" s="74"/>
      <c r="BT130" s="74"/>
      <c r="BU130" s="74"/>
      <c r="BV130" s="74"/>
      <c r="BW130" s="74"/>
      <c r="BX130" s="74"/>
      <c r="BY130" s="74"/>
      <c r="BZ130" s="74"/>
      <c r="CA130" s="74"/>
      <c r="CB130" s="74"/>
      <c r="CC130" s="74"/>
      <c r="CD130" s="74"/>
      <c r="CE130" s="74"/>
      <c r="CF130" s="74"/>
      <c r="CG130" s="74"/>
      <c r="CH130" s="74"/>
      <c r="CI130" s="74"/>
      <c r="CJ130" s="74"/>
      <c r="CK130" s="74"/>
      <c r="CL130" s="74"/>
      <c r="CM130" s="74"/>
      <c r="CN130" s="74"/>
      <c r="CO130" s="74"/>
      <c r="CP130" s="74"/>
      <c r="CQ130" s="74"/>
      <c r="CR130" s="74"/>
      <c r="CS130" s="74"/>
      <c r="CT130" s="74"/>
      <c r="CU130" s="74"/>
      <c r="CV130" s="74"/>
      <c r="CW130" s="74"/>
      <c r="CX130" s="74"/>
      <c r="CY130" s="74"/>
      <c r="CZ130" s="74"/>
      <c r="DA130" s="74"/>
      <c r="DB130" s="74"/>
      <c r="DC130" s="74"/>
      <c r="DD130" s="74"/>
      <c r="DE130" s="74"/>
      <c r="DF130" s="74"/>
      <c r="DG130" s="74"/>
      <c r="DH130" s="74"/>
      <c r="DI130" s="74"/>
      <c r="DJ130" s="74"/>
      <c r="DK130" s="74"/>
      <c r="DL130" s="74"/>
      <c r="DM130" s="74"/>
      <c r="DN130" s="74"/>
      <c r="DO130" s="74"/>
      <c r="DP130" s="74"/>
      <c r="DQ130" s="74"/>
      <c r="DR130" s="74"/>
      <c r="DS130" s="74"/>
      <c r="DT130" s="74"/>
      <c r="DU130" s="74"/>
      <c r="DV130" s="74"/>
      <c r="DW130" s="74"/>
      <c r="DX130" s="74"/>
      <c r="DY130" s="74"/>
      <c r="DZ130" s="74"/>
      <c r="EA130" s="74"/>
      <c r="EB130" s="74"/>
      <c r="EC130" s="74"/>
      <c r="ED130" s="74"/>
      <c r="EE130" s="74"/>
      <c r="EF130" s="74"/>
      <c r="EG130" s="74"/>
      <c r="EH130" s="74"/>
      <c r="EI130" s="74"/>
      <c r="EJ130" s="74"/>
      <c r="EK130" s="74"/>
      <c r="EL130" s="74"/>
      <c r="EM130" s="74"/>
      <c r="EN130" s="74"/>
      <c r="EO130" s="74"/>
      <c r="EP130" s="74"/>
      <c r="EQ130" s="74"/>
      <c r="ER130" s="74"/>
      <c r="ES130" s="74"/>
      <c r="ET130" s="74"/>
      <c r="EU130" s="74"/>
      <c r="EV130" s="74"/>
      <c r="EW130" s="74"/>
      <c r="EX130" s="74"/>
      <c r="EY130" s="74"/>
      <c r="EZ130" s="74"/>
      <c r="FA130" s="74"/>
      <c r="FB130" s="74"/>
      <c r="FC130" s="74"/>
      <c r="FD130" s="74"/>
      <c r="FE130" s="74"/>
      <c r="FF130" s="74"/>
      <c r="FG130" s="74"/>
      <c r="FH130" s="74"/>
      <c r="FI130" s="74"/>
      <c r="FJ130" s="74"/>
      <c r="FK130" s="74"/>
      <c r="FL130" s="74"/>
      <c r="FM130" s="74"/>
      <c r="FN130" s="74"/>
      <c r="FO130" s="74"/>
      <c r="FP130" s="74"/>
      <c r="FQ130" s="74"/>
      <c r="FR130" s="74"/>
      <c r="FS130" s="74"/>
      <c r="FT130" s="74"/>
      <c r="FU130" s="74"/>
      <c r="FV130" s="74"/>
      <c r="FW130" s="74"/>
      <c r="FX130" s="74"/>
      <c r="FY130" s="74"/>
      <c r="FZ130" s="74"/>
      <c r="GA130" s="74"/>
      <c r="GB130" s="74"/>
      <c r="GC130" s="74"/>
      <c r="GD130" s="74"/>
      <c r="GE130" s="74"/>
      <c r="GF130" s="74"/>
      <c r="GG130" s="74"/>
      <c r="GH130" s="74"/>
      <c r="GI130" s="74"/>
      <c r="GJ130" s="74"/>
      <c r="GK130" s="74"/>
      <c r="GL130" s="74"/>
      <c r="GM130" s="74"/>
      <c r="GN130" s="74"/>
      <c r="GO130" s="74"/>
      <c r="GP130" s="74"/>
      <c r="GQ130" s="74"/>
      <c r="GR130" s="74"/>
      <c r="GS130" s="74"/>
      <c r="GT130" s="74"/>
      <c r="GU130" s="74"/>
      <c r="GV130" s="74"/>
      <c r="GW130" s="74"/>
      <c r="GX130" s="74"/>
      <c r="GY130" s="74"/>
      <c r="GZ130" s="74"/>
      <c r="HA130" s="74"/>
      <c r="HB130" s="74"/>
      <c r="HC130" s="74"/>
      <c r="HD130" s="74"/>
      <c r="HE130" s="74"/>
      <c r="HF130" s="74"/>
      <c r="HG130" s="74"/>
      <c r="HH130" s="74"/>
      <c r="HI130" s="74"/>
      <c r="HJ130" s="74"/>
      <c r="HK130" s="74"/>
      <c r="HL130" s="74"/>
      <c r="HM130" s="74"/>
      <c r="HN130" s="74"/>
      <c r="HO130" s="74"/>
      <c r="HP130" s="74"/>
      <c r="HQ130" s="74"/>
      <c r="HR130" s="74"/>
      <c r="HS130" s="74"/>
      <c r="HT130" s="74"/>
      <c r="HU130" s="74"/>
      <c r="HV130" s="74"/>
      <c r="HW130" s="74"/>
      <c r="HX130" s="74"/>
      <c r="HY130" s="74"/>
      <c r="HZ130" s="74"/>
      <c r="IA130" s="74"/>
      <c r="IB130" s="74"/>
      <c r="IC130" s="74"/>
      <c r="ID130" s="74"/>
      <c r="IE130" s="74"/>
      <c r="IF130" s="74"/>
      <c r="IG130" s="74"/>
      <c r="IH130" s="74"/>
      <c r="II130" s="74"/>
      <c r="IJ130" s="74"/>
      <c r="IK130" s="74"/>
      <c r="IL130" s="74"/>
      <c r="IM130" s="74"/>
      <c r="IN130" s="74"/>
      <c r="IO130" s="74"/>
      <c r="IP130" s="74"/>
      <c r="IQ130" s="74"/>
      <c r="IR130" s="74"/>
      <c r="IS130" s="74"/>
    </row>
    <row r="131" spans="1:253" s="52" customFormat="1" x14ac:dyDescent="0.2">
      <c r="A131" s="52" t="s">
        <v>489</v>
      </c>
      <c r="B131" s="52">
        <v>2</v>
      </c>
      <c r="C131" s="52" t="s">
        <v>490</v>
      </c>
      <c r="D131" s="180" t="s">
        <v>491</v>
      </c>
      <c r="E131" s="88">
        <v>50</v>
      </c>
      <c r="F131" s="89">
        <v>90</v>
      </c>
      <c r="G131" s="89">
        <v>92.63</v>
      </c>
      <c r="H131" s="90">
        <v>55200</v>
      </c>
      <c r="I131" s="91"/>
      <c r="J131" s="92">
        <f t="shared" ref="J131:J132" si="6">G131*F131/100</f>
        <v>83.36699999999999</v>
      </c>
      <c r="K131" s="92">
        <v>89.664299999999997</v>
      </c>
      <c r="P131" s="93"/>
    </row>
    <row r="132" spans="1:253" x14ac:dyDescent="0.2">
      <c r="A132" s="74" t="s">
        <v>236</v>
      </c>
      <c r="B132" s="74">
        <v>3</v>
      </c>
      <c r="C132" s="74" t="s">
        <v>106</v>
      </c>
      <c r="D132" s="184" t="s">
        <v>348</v>
      </c>
      <c r="E132" s="106">
        <v>13.35</v>
      </c>
      <c r="F132" s="107">
        <v>49</v>
      </c>
      <c r="G132" s="107">
        <v>71.73</v>
      </c>
      <c r="H132" s="108">
        <v>56700</v>
      </c>
      <c r="I132" s="109"/>
      <c r="J132" s="110">
        <f t="shared" si="6"/>
        <v>35.1477</v>
      </c>
      <c r="K132" s="110">
        <v>29.37585</v>
      </c>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4"/>
      <c r="BJ132" s="74"/>
      <c r="BK132" s="74"/>
      <c r="BL132" s="74"/>
      <c r="BM132" s="74"/>
      <c r="BN132" s="74"/>
      <c r="BO132" s="74"/>
      <c r="BP132" s="74"/>
      <c r="BQ132" s="74"/>
      <c r="BR132" s="74"/>
      <c r="BS132" s="74"/>
      <c r="BT132" s="74"/>
      <c r="BU132" s="74"/>
      <c r="BV132" s="74"/>
      <c r="BW132" s="74"/>
      <c r="BX132" s="74"/>
      <c r="BY132" s="74"/>
      <c r="BZ132" s="74"/>
      <c r="CA132" s="74"/>
      <c r="CB132" s="74"/>
      <c r="CC132" s="74"/>
      <c r="CD132" s="74"/>
      <c r="CE132" s="74"/>
      <c r="CF132" s="74"/>
      <c r="CG132" s="74"/>
      <c r="CH132" s="74"/>
      <c r="CI132" s="74"/>
      <c r="CJ132" s="74"/>
      <c r="CK132" s="74"/>
      <c r="CL132" s="74"/>
      <c r="CM132" s="74"/>
      <c r="CN132" s="74"/>
      <c r="CO132" s="74"/>
      <c r="CP132" s="74"/>
      <c r="CQ132" s="74"/>
      <c r="CR132" s="74"/>
      <c r="CS132" s="74"/>
      <c r="CT132" s="74"/>
      <c r="CU132" s="74"/>
      <c r="CV132" s="74"/>
      <c r="CW132" s="74"/>
      <c r="CX132" s="74"/>
      <c r="CY132" s="74"/>
      <c r="CZ132" s="74"/>
      <c r="DA132" s="74"/>
      <c r="DB132" s="74"/>
      <c r="DC132" s="74"/>
      <c r="DD132" s="74"/>
      <c r="DE132" s="74"/>
      <c r="DF132" s="74"/>
      <c r="DG132" s="74"/>
      <c r="DH132" s="74"/>
      <c r="DI132" s="74"/>
      <c r="DJ132" s="74"/>
      <c r="DK132" s="74"/>
      <c r="DL132" s="74"/>
      <c r="DM132" s="74"/>
      <c r="DN132" s="74"/>
      <c r="DO132" s="74"/>
      <c r="DP132" s="74"/>
      <c r="DQ132" s="74"/>
      <c r="DR132" s="74"/>
      <c r="DS132" s="74"/>
      <c r="DT132" s="74"/>
      <c r="DU132" s="74"/>
      <c r="DV132" s="74"/>
      <c r="DW132" s="74"/>
      <c r="DX132" s="74"/>
      <c r="DY132" s="74"/>
      <c r="DZ132" s="74"/>
      <c r="EA132" s="74"/>
      <c r="EB132" s="74"/>
      <c r="EC132" s="74"/>
      <c r="ED132" s="74"/>
      <c r="EE132" s="74"/>
      <c r="EF132" s="74"/>
      <c r="EG132" s="74"/>
      <c r="EH132" s="74"/>
      <c r="EI132" s="74"/>
      <c r="EJ132" s="74"/>
      <c r="EK132" s="74"/>
      <c r="EL132" s="74"/>
      <c r="EM132" s="74"/>
      <c r="EN132" s="74"/>
      <c r="EO132" s="74"/>
      <c r="EP132" s="74"/>
      <c r="EQ132" s="74"/>
      <c r="ER132" s="74"/>
      <c r="ES132" s="74"/>
      <c r="ET132" s="74"/>
      <c r="EU132" s="74"/>
      <c r="EV132" s="74"/>
      <c r="EW132" s="74"/>
      <c r="EX132" s="74"/>
      <c r="EY132" s="74"/>
      <c r="EZ132" s="74"/>
      <c r="FA132" s="74"/>
      <c r="FB132" s="74"/>
      <c r="FC132" s="74"/>
      <c r="FD132" s="74"/>
      <c r="FE132" s="74"/>
      <c r="FF132" s="74"/>
      <c r="FG132" s="74"/>
      <c r="FH132" s="74"/>
      <c r="FI132" s="74"/>
      <c r="FJ132" s="74"/>
      <c r="FK132" s="74"/>
      <c r="FL132" s="74"/>
      <c r="FM132" s="74"/>
      <c r="FN132" s="74"/>
      <c r="FO132" s="74"/>
      <c r="FP132" s="74"/>
      <c r="FQ132" s="74"/>
      <c r="FR132" s="74"/>
      <c r="FS132" s="74"/>
      <c r="FT132" s="74"/>
      <c r="FU132" s="74"/>
      <c r="FV132" s="74"/>
      <c r="FW132" s="74"/>
      <c r="FX132" s="74"/>
      <c r="FY132" s="74"/>
      <c r="FZ132" s="74"/>
      <c r="GA132" s="74"/>
      <c r="GB132" s="74"/>
      <c r="GC132" s="74"/>
      <c r="GD132" s="74"/>
      <c r="GE132" s="74"/>
      <c r="GF132" s="74"/>
      <c r="GG132" s="74"/>
      <c r="GH132" s="74"/>
      <c r="GI132" s="74"/>
      <c r="GJ132" s="74"/>
      <c r="GK132" s="74"/>
      <c r="GL132" s="74"/>
      <c r="GM132" s="74"/>
      <c r="GN132" s="74"/>
      <c r="GO132" s="74"/>
      <c r="GP132" s="74"/>
      <c r="GQ132" s="74"/>
      <c r="GR132" s="74"/>
      <c r="GS132" s="74"/>
      <c r="GT132" s="74"/>
      <c r="GU132" s="74"/>
      <c r="GV132" s="74"/>
      <c r="GW132" s="74"/>
      <c r="GX132" s="74"/>
      <c r="GY132" s="74"/>
      <c r="GZ132" s="74"/>
      <c r="HA132" s="74"/>
      <c r="HB132" s="74"/>
      <c r="HC132" s="74"/>
      <c r="HD132" s="74"/>
      <c r="HE132" s="74"/>
      <c r="HF132" s="74"/>
      <c r="HG132" s="74"/>
      <c r="HH132" s="74"/>
      <c r="HI132" s="74"/>
      <c r="HJ132" s="74"/>
      <c r="HK132" s="74"/>
      <c r="HL132" s="74"/>
      <c r="HM132" s="74"/>
      <c r="HN132" s="74"/>
      <c r="HO132" s="74"/>
      <c r="HP132" s="74"/>
      <c r="HQ132" s="74"/>
      <c r="HR132" s="74"/>
      <c r="HS132" s="74"/>
      <c r="HT132" s="74"/>
      <c r="HU132" s="74"/>
      <c r="HV132" s="74"/>
      <c r="HW132" s="74"/>
      <c r="HX132" s="74"/>
      <c r="HY132" s="74"/>
      <c r="HZ132" s="74"/>
      <c r="IA132" s="74"/>
      <c r="IB132" s="74"/>
      <c r="IC132" s="74"/>
      <c r="ID132" s="74"/>
      <c r="IE132" s="74"/>
      <c r="IF132" s="74"/>
      <c r="IG132" s="74"/>
      <c r="IH132" s="74"/>
      <c r="II132" s="74"/>
      <c r="IJ132" s="74"/>
      <c r="IK132" s="74"/>
      <c r="IL132" s="74"/>
      <c r="IM132" s="74"/>
      <c r="IN132" s="74"/>
      <c r="IO132" s="74"/>
      <c r="IP132" s="74"/>
      <c r="IQ132" s="74"/>
      <c r="IR132" s="74"/>
      <c r="IS132" s="74"/>
    </row>
    <row r="133" spans="1:253" x14ac:dyDescent="0.2">
      <c r="A133" s="74" t="s">
        <v>492</v>
      </c>
      <c r="B133" s="74">
        <v>3</v>
      </c>
      <c r="C133" s="74" t="s">
        <v>493</v>
      </c>
      <c r="D133" s="184" t="s">
        <v>494</v>
      </c>
      <c r="E133" s="106">
        <v>33.35</v>
      </c>
      <c r="F133" s="107">
        <v>84</v>
      </c>
      <c r="G133" s="107">
        <v>97</v>
      </c>
      <c r="H133" s="108">
        <v>45300</v>
      </c>
      <c r="I133" s="109"/>
      <c r="J133" s="110">
        <f t="shared" si="4"/>
        <v>81.48</v>
      </c>
      <c r="K133" s="110">
        <v>81.48</v>
      </c>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c r="BL133" s="74"/>
      <c r="BM133" s="74"/>
      <c r="BN133" s="74"/>
      <c r="BO133" s="74"/>
      <c r="BP133" s="74"/>
      <c r="BQ133" s="74"/>
      <c r="BR133" s="74"/>
      <c r="BS133" s="74"/>
      <c r="BT133" s="74"/>
      <c r="BU133" s="74"/>
      <c r="BV133" s="74"/>
      <c r="BW133" s="74"/>
      <c r="BX133" s="74"/>
      <c r="BY133" s="74"/>
      <c r="BZ133" s="74"/>
      <c r="CA133" s="74"/>
      <c r="CB133" s="74"/>
      <c r="CC133" s="74"/>
      <c r="CD133" s="74"/>
      <c r="CE133" s="74"/>
      <c r="CF133" s="74"/>
      <c r="CG133" s="74"/>
      <c r="CH133" s="74"/>
      <c r="CI133" s="74"/>
      <c r="CJ133" s="74"/>
      <c r="CK133" s="74"/>
      <c r="CL133" s="74"/>
      <c r="CM133" s="74"/>
      <c r="CN133" s="74"/>
      <c r="CO133" s="74"/>
      <c r="CP133" s="74"/>
      <c r="CQ133" s="74"/>
      <c r="CR133" s="74"/>
      <c r="CS133" s="74"/>
      <c r="CT133" s="74"/>
      <c r="CU133" s="74"/>
      <c r="CV133" s="74"/>
      <c r="CW133" s="74"/>
      <c r="CX133" s="74"/>
      <c r="CY133" s="74"/>
      <c r="CZ133" s="74"/>
      <c r="DA133" s="74"/>
      <c r="DB133" s="74"/>
      <c r="DC133" s="74"/>
      <c r="DD133" s="74"/>
      <c r="DE133" s="74"/>
      <c r="DF133" s="74"/>
      <c r="DG133" s="74"/>
      <c r="DH133" s="74"/>
      <c r="DI133" s="74"/>
      <c r="DJ133" s="74"/>
      <c r="DK133" s="74"/>
      <c r="DL133" s="74"/>
      <c r="DM133" s="74"/>
      <c r="DN133" s="74"/>
      <c r="DO133" s="74"/>
      <c r="DP133" s="74"/>
      <c r="DQ133" s="74"/>
      <c r="DR133" s="74"/>
      <c r="DS133" s="74"/>
      <c r="DT133" s="74"/>
      <c r="DU133" s="74"/>
      <c r="DV133" s="74"/>
      <c r="DW133" s="74"/>
      <c r="DX133" s="74"/>
      <c r="DY133" s="74"/>
      <c r="DZ133" s="74"/>
      <c r="EA133" s="74"/>
      <c r="EB133" s="74"/>
      <c r="EC133" s="74"/>
      <c r="ED133" s="74"/>
      <c r="EE133" s="74"/>
      <c r="EF133" s="74"/>
      <c r="EG133" s="74"/>
      <c r="EH133" s="74"/>
      <c r="EI133" s="74"/>
      <c r="EJ133" s="74"/>
      <c r="EK133" s="74"/>
      <c r="EL133" s="74"/>
      <c r="EM133" s="74"/>
      <c r="EN133" s="74"/>
      <c r="EO133" s="74"/>
      <c r="EP133" s="74"/>
      <c r="EQ133" s="74"/>
      <c r="ER133" s="74"/>
      <c r="ES133" s="74"/>
      <c r="ET133" s="74"/>
      <c r="EU133" s="74"/>
      <c r="EV133" s="74"/>
      <c r="EW133" s="74"/>
      <c r="EX133" s="74"/>
      <c r="EY133" s="74"/>
      <c r="EZ133" s="74"/>
      <c r="FA133" s="74"/>
      <c r="FB133" s="74"/>
      <c r="FC133" s="74"/>
      <c r="FD133" s="74"/>
      <c r="FE133" s="74"/>
      <c r="FF133" s="74"/>
      <c r="FG133" s="74"/>
      <c r="FH133" s="74"/>
      <c r="FI133" s="74"/>
      <c r="FJ133" s="74"/>
      <c r="FK133" s="74"/>
      <c r="FL133" s="74"/>
      <c r="FM133" s="74"/>
      <c r="FN133" s="74"/>
      <c r="FO133" s="74"/>
      <c r="FP133" s="74"/>
      <c r="FQ133" s="74"/>
      <c r="FR133" s="74"/>
      <c r="FS133" s="74"/>
      <c r="FT133" s="74"/>
      <c r="FU133" s="74"/>
      <c r="FV133" s="74"/>
      <c r="FW133" s="74"/>
      <c r="FX133" s="74"/>
      <c r="FY133" s="74"/>
      <c r="FZ133" s="74"/>
      <c r="GA133" s="74"/>
      <c r="GB133" s="74"/>
      <c r="GC133" s="74"/>
      <c r="GD133" s="74"/>
      <c r="GE133" s="74"/>
      <c r="GF133" s="74"/>
      <c r="GG133" s="74"/>
      <c r="GH133" s="74"/>
      <c r="GI133" s="74"/>
      <c r="GJ133" s="74"/>
      <c r="GK133" s="74"/>
      <c r="GL133" s="74"/>
      <c r="GM133" s="74"/>
      <c r="GN133" s="74"/>
      <c r="GO133" s="74"/>
      <c r="GP133" s="74"/>
      <c r="GQ133" s="74"/>
      <c r="GR133" s="74"/>
      <c r="GS133" s="74"/>
      <c r="GT133" s="74"/>
      <c r="GU133" s="74"/>
      <c r="GV133" s="74"/>
      <c r="GW133" s="74"/>
      <c r="GX133" s="74"/>
      <c r="GY133" s="74"/>
      <c r="GZ133" s="74"/>
      <c r="HA133" s="74"/>
      <c r="HB133" s="74"/>
      <c r="HC133" s="74"/>
      <c r="HD133" s="74"/>
      <c r="HE133" s="74"/>
      <c r="HF133" s="74"/>
      <c r="HG133" s="74"/>
      <c r="HH133" s="74"/>
      <c r="HI133" s="74"/>
      <c r="HJ133" s="74"/>
      <c r="HK133" s="74"/>
      <c r="HL133" s="74"/>
      <c r="HM133" s="74"/>
      <c r="HN133" s="74"/>
      <c r="HO133" s="74"/>
      <c r="HP133" s="74"/>
      <c r="HQ133" s="74"/>
      <c r="HR133" s="74"/>
      <c r="HS133" s="74"/>
      <c r="HT133" s="74"/>
      <c r="HU133" s="74"/>
      <c r="HV133" s="74"/>
      <c r="HW133" s="74"/>
      <c r="HX133" s="74"/>
      <c r="HY133" s="74"/>
      <c r="HZ133" s="74"/>
      <c r="IA133" s="74"/>
      <c r="IB133" s="74"/>
      <c r="IC133" s="74"/>
      <c r="ID133" s="74"/>
      <c r="IE133" s="74"/>
      <c r="IF133" s="74"/>
      <c r="IG133" s="74"/>
      <c r="IH133" s="74"/>
      <c r="II133" s="74"/>
      <c r="IJ133" s="74"/>
      <c r="IK133" s="74"/>
      <c r="IL133" s="74"/>
      <c r="IM133" s="74"/>
      <c r="IN133" s="74"/>
      <c r="IO133" s="74"/>
      <c r="IP133" s="74"/>
      <c r="IQ133" s="74"/>
      <c r="IR133" s="74"/>
      <c r="IS133" s="74"/>
    </row>
    <row r="134" spans="1:253" x14ac:dyDescent="0.2">
      <c r="A134" s="52" t="s">
        <v>82</v>
      </c>
      <c r="B134" s="52">
        <v>2</v>
      </c>
      <c r="C134" s="52" t="s">
        <v>83</v>
      </c>
      <c r="D134" s="180" t="s">
        <v>349</v>
      </c>
      <c r="E134" s="88">
        <v>2.71</v>
      </c>
      <c r="F134" s="89">
        <v>88</v>
      </c>
      <c r="G134" s="89">
        <v>99.46</v>
      </c>
      <c r="H134" s="90">
        <v>260000</v>
      </c>
      <c r="I134" s="91"/>
      <c r="J134" s="92">
        <f t="shared" si="4"/>
        <v>87.524799999999999</v>
      </c>
      <c r="K134" s="92">
        <v>89.614733333333334</v>
      </c>
      <c r="L134" s="52"/>
      <c r="M134" s="52"/>
      <c r="N134" s="52"/>
      <c r="O134" s="52"/>
      <c r="P134" s="93"/>
      <c r="Q134" s="52"/>
      <c r="R134" s="52"/>
      <c r="S134" s="52"/>
      <c r="T134" s="52"/>
      <c r="U134" s="52"/>
      <c r="V134" s="52"/>
      <c r="W134" s="52"/>
      <c r="X134" s="52"/>
      <c r="Y134" s="52"/>
      <c r="Z134" s="52"/>
      <c r="AA134" s="52"/>
      <c r="AB134" s="52"/>
      <c r="AC134" s="52"/>
      <c r="AD134" s="52"/>
      <c r="AE134" s="52"/>
      <c r="AF134" s="52"/>
      <c r="AG134" s="52"/>
      <c r="AH134" s="52"/>
      <c r="AI134" s="52"/>
      <c r="AJ134" s="52"/>
      <c r="AK134" s="52"/>
      <c r="AL134" s="52"/>
      <c r="AM134" s="52"/>
      <c r="AN134" s="52"/>
      <c r="AO134" s="52"/>
      <c r="AP134" s="52"/>
      <c r="AQ134" s="52"/>
      <c r="AR134" s="52"/>
      <c r="AS134" s="52"/>
      <c r="AT134" s="52"/>
      <c r="AU134" s="52"/>
      <c r="AV134" s="52"/>
      <c r="AW134" s="52"/>
      <c r="AX134" s="52"/>
      <c r="AY134" s="52"/>
      <c r="AZ134" s="52"/>
      <c r="BA134" s="52"/>
      <c r="BB134" s="52"/>
      <c r="BC134" s="52"/>
      <c r="BD134" s="52"/>
      <c r="BE134" s="52"/>
      <c r="BF134" s="52"/>
      <c r="BG134" s="52"/>
      <c r="BH134" s="52"/>
      <c r="BI134" s="52"/>
      <c r="BJ134" s="52"/>
      <c r="BK134" s="52"/>
      <c r="BL134" s="52"/>
      <c r="BM134" s="52"/>
      <c r="BN134" s="52"/>
      <c r="BO134" s="52"/>
      <c r="BP134" s="52"/>
      <c r="BQ134" s="52"/>
      <c r="BR134" s="52"/>
      <c r="BS134" s="52"/>
      <c r="BT134" s="52"/>
      <c r="BU134" s="52"/>
      <c r="BV134" s="52"/>
      <c r="BW134" s="52"/>
      <c r="BX134" s="52"/>
      <c r="BY134" s="52"/>
      <c r="BZ134" s="52"/>
      <c r="CA134" s="52"/>
      <c r="CB134" s="52"/>
      <c r="CC134" s="52"/>
      <c r="CD134" s="52"/>
      <c r="CE134" s="52"/>
      <c r="CF134" s="52"/>
      <c r="CG134" s="52"/>
      <c r="CH134" s="52"/>
      <c r="CI134" s="52"/>
      <c r="CJ134" s="52"/>
      <c r="CK134" s="52"/>
      <c r="CL134" s="52"/>
      <c r="CM134" s="52"/>
      <c r="CN134" s="52"/>
      <c r="CO134" s="52"/>
      <c r="CP134" s="52"/>
      <c r="CQ134" s="52"/>
      <c r="CR134" s="52"/>
      <c r="CS134" s="52"/>
      <c r="CT134" s="52"/>
      <c r="CU134" s="52"/>
      <c r="CV134" s="52"/>
      <c r="CW134" s="52"/>
      <c r="CX134" s="52"/>
      <c r="CY134" s="52"/>
      <c r="CZ134" s="52"/>
      <c r="DA134" s="52"/>
      <c r="DB134" s="52"/>
      <c r="DC134" s="52"/>
      <c r="DD134" s="52"/>
      <c r="DE134" s="52"/>
      <c r="DF134" s="52"/>
      <c r="DG134" s="52"/>
      <c r="DH134" s="52"/>
      <c r="DI134" s="52"/>
      <c r="DJ134" s="52"/>
      <c r="DK134" s="52"/>
      <c r="DL134" s="52"/>
      <c r="DM134" s="52"/>
      <c r="DN134" s="52"/>
      <c r="DO134" s="52"/>
      <c r="DP134" s="52"/>
      <c r="DQ134" s="52"/>
      <c r="DR134" s="52"/>
      <c r="DS134" s="52"/>
      <c r="DT134" s="52"/>
      <c r="DU134" s="52"/>
      <c r="DV134" s="52"/>
      <c r="DW134" s="52"/>
      <c r="DX134" s="52"/>
      <c r="DY134" s="52"/>
      <c r="DZ134" s="52"/>
      <c r="EA134" s="52"/>
      <c r="EB134" s="52"/>
      <c r="EC134" s="52"/>
      <c r="ED134" s="52"/>
      <c r="EE134" s="52"/>
      <c r="EF134" s="52"/>
      <c r="EG134" s="52"/>
      <c r="EH134" s="52"/>
      <c r="EI134" s="52"/>
      <c r="EJ134" s="52"/>
      <c r="EK134" s="52"/>
      <c r="EL134" s="52"/>
      <c r="EM134" s="52"/>
      <c r="EN134" s="52"/>
      <c r="EO134" s="52"/>
      <c r="EP134" s="52"/>
      <c r="EQ134" s="52"/>
      <c r="ER134" s="52"/>
      <c r="ES134" s="52"/>
      <c r="ET134" s="52"/>
      <c r="EU134" s="52"/>
      <c r="EV134" s="52"/>
      <c r="EW134" s="52"/>
      <c r="EX134" s="52"/>
      <c r="EY134" s="52"/>
      <c r="EZ134" s="52"/>
      <c r="FA134" s="52"/>
      <c r="FB134" s="52"/>
      <c r="FC134" s="52"/>
      <c r="FD134" s="52"/>
      <c r="FE134" s="52"/>
      <c r="FF134" s="52"/>
      <c r="FG134" s="52"/>
      <c r="FH134" s="52"/>
      <c r="FI134" s="52"/>
      <c r="FJ134" s="52"/>
      <c r="FK134" s="52"/>
      <c r="FL134" s="52"/>
      <c r="FM134" s="52"/>
      <c r="FN134" s="52"/>
      <c r="FO134" s="52"/>
      <c r="FP134" s="52"/>
      <c r="FQ134" s="52"/>
      <c r="FR134" s="52"/>
      <c r="FS134" s="52"/>
      <c r="FT134" s="52"/>
      <c r="FU134" s="52"/>
      <c r="FV134" s="52"/>
      <c r="FW134" s="52"/>
      <c r="FX134" s="52"/>
      <c r="FY134" s="52"/>
      <c r="FZ134" s="52"/>
      <c r="GA134" s="52"/>
      <c r="GB134" s="52"/>
      <c r="GC134" s="52"/>
      <c r="GD134" s="52"/>
      <c r="GE134" s="52"/>
      <c r="GF134" s="52"/>
      <c r="GG134" s="52"/>
      <c r="GH134" s="52"/>
      <c r="GI134" s="52"/>
      <c r="GJ134" s="52"/>
      <c r="GK134" s="52"/>
      <c r="GL134" s="52"/>
      <c r="GM134" s="52"/>
      <c r="GN134" s="52"/>
      <c r="GO134" s="52"/>
      <c r="GP134" s="52"/>
      <c r="GQ134" s="52"/>
      <c r="GR134" s="52"/>
      <c r="GS134" s="52"/>
      <c r="GT134" s="52"/>
      <c r="GU134" s="52"/>
      <c r="GV134" s="52"/>
      <c r="GW134" s="52"/>
      <c r="GX134" s="52"/>
      <c r="GY134" s="52"/>
      <c r="GZ134" s="52"/>
      <c r="HA134" s="52"/>
      <c r="HB134" s="52"/>
      <c r="HC134" s="52"/>
      <c r="HD134" s="52"/>
      <c r="HE134" s="52"/>
      <c r="HF134" s="52"/>
      <c r="HG134" s="52"/>
      <c r="HH134" s="52"/>
      <c r="HI134" s="52"/>
      <c r="HJ134" s="52"/>
      <c r="HK134" s="52"/>
      <c r="HL134" s="52"/>
      <c r="HM134" s="52"/>
      <c r="HN134" s="52"/>
      <c r="HO134" s="52"/>
      <c r="HP134" s="52"/>
      <c r="HQ134" s="52"/>
      <c r="HR134" s="52"/>
      <c r="HS134" s="52"/>
      <c r="HT134" s="52"/>
      <c r="HU134" s="52"/>
      <c r="HV134" s="52"/>
      <c r="HW134" s="52"/>
      <c r="HX134" s="52"/>
      <c r="HY134" s="52"/>
      <c r="HZ134" s="52"/>
      <c r="IA134" s="52"/>
      <c r="IB134" s="52"/>
      <c r="IC134" s="52"/>
      <c r="ID134" s="52"/>
      <c r="IE134" s="52"/>
      <c r="IF134" s="52"/>
      <c r="IG134" s="52"/>
      <c r="IH134" s="52"/>
      <c r="II134" s="52"/>
      <c r="IJ134" s="52"/>
      <c r="IK134" s="52"/>
      <c r="IL134" s="52"/>
      <c r="IM134" s="52"/>
      <c r="IN134" s="52"/>
      <c r="IO134" s="52"/>
      <c r="IP134" s="52"/>
      <c r="IQ134" s="52"/>
      <c r="IR134" s="52"/>
      <c r="IS134" s="52"/>
    </row>
    <row r="136" spans="1:253" x14ac:dyDescent="0.2">
      <c r="C136" s="130"/>
      <c r="D136" s="190"/>
    </row>
  </sheetData>
  <phoneticPr fontId="0" type="noConversion"/>
  <conditionalFormatting sqref="C1:C1048576">
    <cfRule type="duplicateValues" dxfId="0" priority="1" stopIfTrue="1"/>
  </conditionalFormatting>
  <pageMargins left="0.75" right="0.75" top="1" bottom="0" header="0.5" footer="0.5"/>
  <pageSetup scale="10"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116"/>
  <sheetViews>
    <sheetView workbookViewId="0">
      <pane ySplit="2" topLeftCell="A3" activePane="bottomLeft" state="frozen"/>
      <selection pane="bottomLeft" activeCell="D40" sqref="D40"/>
    </sheetView>
  </sheetViews>
  <sheetFormatPr defaultRowHeight="12.75" x14ac:dyDescent="0.2"/>
  <cols>
    <col min="1" max="1" width="18.85546875" bestFit="1" customWidth="1"/>
    <col min="2" max="3" width="2.7109375" customWidth="1"/>
    <col min="4" max="4" width="25.7109375" bestFit="1" customWidth="1"/>
    <col min="5" max="6" width="2.7109375" customWidth="1"/>
    <col min="7" max="7" width="25.7109375" bestFit="1" customWidth="1"/>
    <col min="8" max="9" width="2.7109375" customWidth="1"/>
    <col min="10" max="10" width="25.7109375" bestFit="1" customWidth="1"/>
    <col min="11" max="12" width="2.7109375" customWidth="1"/>
    <col min="13" max="13" width="25.7109375" bestFit="1" customWidth="1"/>
  </cols>
  <sheetData>
    <row r="1" spans="1:20" x14ac:dyDescent="0.2">
      <c r="D1" s="219" t="s">
        <v>261</v>
      </c>
      <c r="E1" s="219"/>
      <c r="F1" s="219"/>
      <c r="G1" s="219"/>
      <c r="H1" s="219"/>
      <c r="I1" s="219"/>
      <c r="J1" s="219"/>
      <c r="K1" s="9"/>
      <c r="L1" s="9"/>
      <c r="M1" s="8"/>
      <c r="N1" s="8"/>
      <c r="O1" s="8"/>
      <c r="P1" s="8"/>
      <c r="Q1" s="8"/>
      <c r="R1" s="8"/>
      <c r="S1" s="8"/>
      <c r="T1" s="8"/>
    </row>
    <row r="2" spans="1:20" x14ac:dyDescent="0.2">
      <c r="A2" s="7" t="s">
        <v>266</v>
      </c>
      <c r="D2" s="10" t="s">
        <v>262</v>
      </c>
      <c r="E2" s="10"/>
      <c r="F2" s="10"/>
      <c r="G2" s="10" t="s">
        <v>263</v>
      </c>
      <c r="H2" s="10" t="s">
        <v>264</v>
      </c>
      <c r="I2" s="10"/>
      <c r="J2" s="10" t="s">
        <v>265</v>
      </c>
      <c r="K2" s="10"/>
      <c r="L2" s="10"/>
      <c r="M2" s="10" t="s">
        <v>268</v>
      </c>
      <c r="N2" s="11"/>
      <c r="O2" s="11"/>
      <c r="P2" s="11"/>
      <c r="Q2" s="11"/>
      <c r="R2" s="11"/>
      <c r="S2" s="11"/>
      <c r="T2" s="9"/>
    </row>
    <row r="3" spans="1:20" x14ac:dyDescent="0.2">
      <c r="A3" s="7" t="s">
        <v>353</v>
      </c>
      <c r="D3" s="10" t="s">
        <v>353</v>
      </c>
      <c r="E3" s="10"/>
      <c r="F3" s="10"/>
      <c r="G3" s="10" t="s">
        <v>353</v>
      </c>
      <c r="H3" s="10"/>
      <c r="I3" s="10"/>
      <c r="J3" s="10" t="s">
        <v>353</v>
      </c>
      <c r="K3" s="10"/>
      <c r="L3" s="10"/>
      <c r="M3" s="10" t="s">
        <v>353</v>
      </c>
      <c r="N3" s="11"/>
      <c r="O3" s="11"/>
      <c r="P3" s="11"/>
      <c r="Q3" s="11"/>
      <c r="R3" s="11"/>
      <c r="S3" s="11"/>
      <c r="T3" s="9"/>
    </row>
    <row r="4" spans="1:20" x14ac:dyDescent="0.2">
      <c r="A4" s="14" t="s">
        <v>267</v>
      </c>
      <c r="B4" s="14"/>
      <c r="C4" s="14"/>
      <c r="D4" s="14" t="s">
        <v>267</v>
      </c>
      <c r="E4" s="14"/>
      <c r="F4" s="14"/>
      <c r="G4" s="14" t="s">
        <v>267</v>
      </c>
      <c r="H4" s="14"/>
      <c r="I4" s="14"/>
      <c r="J4" s="14" t="s">
        <v>267</v>
      </c>
      <c r="K4" s="14"/>
      <c r="L4" s="14"/>
      <c r="M4" s="14" t="s">
        <v>267</v>
      </c>
      <c r="N4" s="14"/>
      <c r="O4" s="9" t="s">
        <v>264</v>
      </c>
      <c r="P4" s="9"/>
      <c r="Q4" s="9"/>
      <c r="R4" s="9"/>
      <c r="S4" s="9"/>
      <c r="T4" s="9"/>
    </row>
    <row r="5" spans="1:20" x14ac:dyDescent="0.2">
      <c r="A5" s="14" t="s">
        <v>141</v>
      </c>
      <c r="B5" s="14"/>
      <c r="C5" s="14"/>
      <c r="D5" s="15" t="s">
        <v>135</v>
      </c>
      <c r="E5" s="14"/>
      <c r="F5" s="14"/>
      <c r="G5" s="15" t="s">
        <v>135</v>
      </c>
      <c r="H5" s="14"/>
      <c r="I5" s="14"/>
      <c r="J5" s="15" t="s">
        <v>135</v>
      </c>
      <c r="K5" s="14"/>
      <c r="L5" s="14"/>
      <c r="M5" s="15" t="s">
        <v>135</v>
      </c>
      <c r="N5" s="14"/>
      <c r="O5" s="9"/>
      <c r="P5" s="12"/>
      <c r="Q5" s="9"/>
      <c r="R5" s="9"/>
      <c r="S5" s="12"/>
      <c r="T5" s="9"/>
    </row>
    <row r="6" spans="1:20" x14ac:dyDescent="0.2">
      <c r="A6" s="14" t="s">
        <v>211</v>
      </c>
      <c r="B6" s="14"/>
      <c r="C6" s="14"/>
      <c r="D6" s="15" t="s">
        <v>19</v>
      </c>
      <c r="E6" s="14"/>
      <c r="F6" s="14"/>
      <c r="G6" s="15" t="s">
        <v>19</v>
      </c>
      <c r="H6" s="14"/>
      <c r="I6" s="14"/>
      <c r="J6" s="15" t="s">
        <v>136</v>
      </c>
      <c r="K6" s="14"/>
      <c r="L6" s="14"/>
      <c r="M6" s="15" t="s">
        <v>140</v>
      </c>
      <c r="N6" s="14"/>
      <c r="O6" s="9"/>
      <c r="P6" s="12"/>
      <c r="Q6" s="9"/>
      <c r="R6" s="9"/>
      <c r="S6" s="12"/>
      <c r="T6" s="9"/>
    </row>
    <row r="7" spans="1:20" x14ac:dyDescent="0.2">
      <c r="A7" s="14"/>
      <c r="B7" s="14"/>
      <c r="C7" s="14"/>
      <c r="D7" s="15" t="s">
        <v>242</v>
      </c>
      <c r="E7" s="14"/>
      <c r="F7" s="14"/>
      <c r="G7" s="15" t="s">
        <v>140</v>
      </c>
      <c r="H7" s="14"/>
      <c r="I7" s="14"/>
      <c r="J7" s="15" t="s">
        <v>19</v>
      </c>
      <c r="K7" s="14"/>
      <c r="L7" s="14"/>
      <c r="M7" s="15" t="s">
        <v>242</v>
      </c>
      <c r="N7" s="14"/>
      <c r="O7" s="9"/>
      <c r="P7" s="12"/>
      <c r="Q7" s="9"/>
      <c r="R7" s="9"/>
      <c r="S7" s="12"/>
      <c r="T7" s="9"/>
    </row>
    <row r="8" spans="1:20" x14ac:dyDescent="0.2">
      <c r="A8" s="36" t="s">
        <v>354</v>
      </c>
      <c r="B8" s="14"/>
      <c r="C8" s="14"/>
      <c r="D8" s="14" t="s">
        <v>141</v>
      </c>
      <c r="E8" s="14"/>
      <c r="F8" s="14"/>
      <c r="G8" s="15" t="s">
        <v>242</v>
      </c>
      <c r="H8" s="14"/>
      <c r="I8" s="14"/>
      <c r="J8" s="15" t="s">
        <v>140</v>
      </c>
      <c r="K8" s="14"/>
      <c r="L8" s="14"/>
      <c r="M8" s="14" t="s">
        <v>141</v>
      </c>
      <c r="N8" s="14"/>
      <c r="O8" s="9"/>
      <c r="P8" s="12"/>
      <c r="Q8" s="9"/>
      <c r="R8" s="9"/>
      <c r="S8" s="12"/>
      <c r="T8" s="9"/>
    </row>
    <row r="9" spans="1:20" x14ac:dyDescent="0.2">
      <c r="A9" s="14" t="s">
        <v>172</v>
      </c>
      <c r="B9" s="14"/>
      <c r="C9" s="14"/>
      <c r="D9" s="15" t="s">
        <v>145</v>
      </c>
      <c r="E9" s="14"/>
      <c r="F9" s="14"/>
      <c r="G9" s="14" t="s">
        <v>141</v>
      </c>
      <c r="H9" s="14"/>
      <c r="I9" s="14"/>
      <c r="J9" s="15" t="s">
        <v>242</v>
      </c>
      <c r="K9" s="14"/>
      <c r="L9" s="14"/>
      <c r="M9" s="15" t="s">
        <v>143</v>
      </c>
      <c r="N9" s="14"/>
      <c r="O9" s="9"/>
      <c r="P9" s="12"/>
      <c r="Q9" s="9"/>
      <c r="R9" s="9"/>
      <c r="S9" s="12"/>
      <c r="T9" s="9"/>
    </row>
    <row r="10" spans="1:20" x14ac:dyDescent="0.2">
      <c r="A10" s="14" t="s">
        <v>173</v>
      </c>
      <c r="B10" s="14"/>
      <c r="C10" s="14"/>
      <c r="D10" s="15" t="s">
        <v>148</v>
      </c>
      <c r="E10" s="14"/>
      <c r="F10" s="14"/>
      <c r="G10" s="15" t="s">
        <v>143</v>
      </c>
      <c r="H10" s="14"/>
      <c r="I10" s="14"/>
      <c r="J10" s="14" t="s">
        <v>141</v>
      </c>
      <c r="K10" s="14"/>
      <c r="L10" s="14"/>
      <c r="M10" s="15" t="s">
        <v>145</v>
      </c>
      <c r="N10" s="14"/>
      <c r="O10" s="9"/>
      <c r="P10" s="12"/>
      <c r="Q10" s="9"/>
      <c r="R10" s="9"/>
      <c r="S10" s="12"/>
      <c r="T10" s="9"/>
    </row>
    <row r="11" spans="1:20" x14ac:dyDescent="0.2">
      <c r="A11" s="14" t="s">
        <v>178</v>
      </c>
      <c r="B11" s="14"/>
      <c r="C11" s="14"/>
      <c r="D11" s="15" t="s">
        <v>175</v>
      </c>
      <c r="E11" s="14"/>
      <c r="F11" s="14"/>
      <c r="G11" s="15" t="s">
        <v>145</v>
      </c>
      <c r="H11" s="14"/>
      <c r="I11" s="14"/>
      <c r="J11" s="15" t="s">
        <v>143</v>
      </c>
      <c r="K11" s="14"/>
      <c r="L11" s="14"/>
      <c r="M11" s="15" t="s">
        <v>148</v>
      </c>
      <c r="N11" s="14"/>
      <c r="O11" s="9"/>
      <c r="P11" s="12"/>
      <c r="Q11" s="9"/>
      <c r="R11" s="9"/>
      <c r="S11" s="12"/>
      <c r="T11" s="9"/>
    </row>
    <row r="12" spans="1:20" x14ac:dyDescent="0.2">
      <c r="A12" s="18" t="s">
        <v>32</v>
      </c>
      <c r="B12" s="14"/>
      <c r="C12" s="14"/>
      <c r="D12" s="18" t="s">
        <v>177</v>
      </c>
      <c r="E12" s="14"/>
      <c r="F12" s="14"/>
      <c r="G12" s="15" t="s">
        <v>148</v>
      </c>
      <c r="H12" s="14"/>
      <c r="I12" s="14"/>
      <c r="J12" s="15" t="s">
        <v>145</v>
      </c>
      <c r="K12" s="14"/>
      <c r="L12" s="14"/>
      <c r="M12" s="15" t="s">
        <v>269</v>
      </c>
      <c r="N12" s="14"/>
      <c r="O12" s="9"/>
      <c r="P12" s="12"/>
      <c r="Q12" s="9"/>
      <c r="R12" s="9"/>
      <c r="S12" s="12"/>
      <c r="T12" s="9"/>
    </row>
    <row r="13" spans="1:20" x14ac:dyDescent="0.2">
      <c r="A13" s="14" t="s">
        <v>191</v>
      </c>
      <c r="B13" s="14"/>
      <c r="C13" s="14"/>
      <c r="D13" s="15" t="s">
        <v>183</v>
      </c>
      <c r="E13" s="14"/>
      <c r="F13" s="14"/>
      <c r="G13" s="15" t="s">
        <v>269</v>
      </c>
      <c r="H13" s="14"/>
      <c r="I13" s="14"/>
      <c r="J13" s="15" t="s">
        <v>148</v>
      </c>
      <c r="K13" s="14"/>
      <c r="L13" s="14"/>
      <c r="M13" s="18" t="s">
        <v>177</v>
      </c>
      <c r="N13" s="14"/>
      <c r="O13" s="9"/>
      <c r="P13" s="12"/>
      <c r="Q13" s="9"/>
      <c r="R13" s="9"/>
      <c r="S13" s="12"/>
      <c r="T13" s="9"/>
    </row>
    <row r="14" spans="1:20" x14ac:dyDescent="0.2">
      <c r="A14" s="14" t="s">
        <v>76</v>
      </c>
      <c r="B14" s="14"/>
      <c r="C14" s="14"/>
      <c r="D14" s="15" t="s">
        <v>89</v>
      </c>
      <c r="E14" s="14"/>
      <c r="F14" s="14"/>
      <c r="G14" s="15" t="s">
        <v>175</v>
      </c>
      <c r="H14" s="14"/>
      <c r="I14" s="14"/>
      <c r="J14" s="15" t="s">
        <v>269</v>
      </c>
      <c r="K14" s="14"/>
      <c r="L14" s="14"/>
      <c r="M14" s="15" t="s">
        <v>180</v>
      </c>
      <c r="N14" s="14"/>
      <c r="O14" s="9"/>
      <c r="P14" s="12"/>
      <c r="Q14" s="9"/>
      <c r="R14" s="9"/>
      <c r="S14" s="12"/>
      <c r="T14" s="9"/>
    </row>
    <row r="15" spans="1:20" x14ac:dyDescent="0.2">
      <c r="A15" s="14" t="s">
        <v>104</v>
      </c>
      <c r="B15" s="14"/>
      <c r="C15" s="14"/>
      <c r="D15" s="15" t="s">
        <v>270</v>
      </c>
      <c r="E15" s="14"/>
      <c r="F15" s="14"/>
      <c r="G15" s="18" t="s">
        <v>177</v>
      </c>
      <c r="H15" s="14"/>
      <c r="I15" s="14"/>
      <c r="J15" s="15" t="s">
        <v>175</v>
      </c>
      <c r="K15" s="14"/>
      <c r="L15" s="14"/>
      <c r="M15" s="15" t="s">
        <v>303</v>
      </c>
      <c r="N15" s="14"/>
      <c r="O15" s="9"/>
      <c r="P15" s="12"/>
      <c r="Q15" s="9"/>
      <c r="R15" s="9"/>
      <c r="S15" s="12"/>
      <c r="T15" s="9"/>
    </row>
    <row r="16" spans="1:20" x14ac:dyDescent="0.2">
      <c r="A16" s="14"/>
      <c r="B16" s="14"/>
      <c r="C16" s="14"/>
      <c r="D16" s="15" t="s">
        <v>190</v>
      </c>
      <c r="E16" s="14"/>
      <c r="F16" s="14"/>
      <c r="G16" s="18" t="s">
        <v>303</v>
      </c>
      <c r="H16" s="14"/>
      <c r="I16" s="14"/>
      <c r="J16" s="18" t="s">
        <v>177</v>
      </c>
      <c r="K16" s="14"/>
      <c r="L16" s="14"/>
      <c r="M16" s="15" t="s">
        <v>182</v>
      </c>
      <c r="N16" s="14"/>
      <c r="O16" s="9"/>
      <c r="P16" s="12"/>
      <c r="Q16" s="9"/>
      <c r="R16" s="9"/>
      <c r="S16" s="12"/>
      <c r="T16" s="9"/>
    </row>
    <row r="17" spans="1:20" x14ac:dyDescent="0.2">
      <c r="A17" s="14"/>
      <c r="B17" s="14"/>
      <c r="C17" s="14"/>
      <c r="D17" s="16" t="s">
        <v>87</v>
      </c>
      <c r="E17" s="14"/>
      <c r="F17" s="14"/>
      <c r="G17" s="15" t="s">
        <v>182</v>
      </c>
      <c r="H17" s="14"/>
      <c r="I17" s="14"/>
      <c r="J17" s="15" t="s">
        <v>180</v>
      </c>
      <c r="K17" s="14"/>
      <c r="L17" s="14"/>
      <c r="M17" s="15" t="s">
        <v>183</v>
      </c>
      <c r="N17" s="14"/>
      <c r="O17" s="9"/>
      <c r="P17" s="12"/>
      <c r="Q17" s="9"/>
      <c r="R17" s="9"/>
      <c r="S17" s="12"/>
      <c r="T17" s="9"/>
    </row>
    <row r="18" spans="1:20" x14ac:dyDescent="0.2">
      <c r="A18" s="14"/>
      <c r="B18" s="14"/>
      <c r="C18" s="14"/>
      <c r="D18" s="16" t="s">
        <v>93</v>
      </c>
      <c r="E18" s="14"/>
      <c r="F18" s="14"/>
      <c r="G18" s="15" t="s">
        <v>183</v>
      </c>
      <c r="H18" s="14"/>
      <c r="I18" s="14"/>
      <c r="J18" s="15" t="s">
        <v>303</v>
      </c>
      <c r="K18" s="14"/>
      <c r="L18" s="14"/>
      <c r="M18" s="15" t="s">
        <v>89</v>
      </c>
      <c r="N18" s="14"/>
      <c r="O18" s="9"/>
      <c r="P18" s="12"/>
      <c r="Q18" s="9"/>
      <c r="R18" s="9"/>
      <c r="S18" s="12"/>
      <c r="T18" s="9"/>
    </row>
    <row r="19" spans="1:20" x14ac:dyDescent="0.2">
      <c r="A19" s="14"/>
      <c r="B19" s="14"/>
      <c r="C19" s="14"/>
      <c r="D19" s="16" t="s">
        <v>206</v>
      </c>
      <c r="E19" s="14"/>
      <c r="F19" s="14"/>
      <c r="G19" s="15" t="s">
        <v>89</v>
      </c>
      <c r="H19" s="14"/>
      <c r="I19" s="14"/>
      <c r="J19" s="15" t="s">
        <v>182</v>
      </c>
      <c r="K19" s="14"/>
      <c r="L19" s="14"/>
      <c r="M19" s="15" t="s">
        <v>184</v>
      </c>
      <c r="N19" s="14"/>
      <c r="O19" s="9"/>
      <c r="P19" s="12"/>
      <c r="Q19" s="9"/>
      <c r="R19" s="9"/>
      <c r="S19" s="12"/>
      <c r="T19" s="9"/>
    </row>
    <row r="20" spans="1:20" x14ac:dyDescent="0.2">
      <c r="A20" s="14"/>
      <c r="B20" s="14"/>
      <c r="C20" s="14"/>
      <c r="D20" s="14" t="s">
        <v>211</v>
      </c>
      <c r="E20" s="14"/>
      <c r="F20" s="14"/>
      <c r="G20" s="15" t="s">
        <v>184</v>
      </c>
      <c r="H20" s="14"/>
      <c r="I20" s="14"/>
      <c r="J20" s="15" t="s">
        <v>183</v>
      </c>
      <c r="K20" s="14"/>
      <c r="L20" s="14"/>
      <c r="M20" s="15" t="s">
        <v>185</v>
      </c>
      <c r="N20" s="14"/>
      <c r="O20" s="9"/>
      <c r="P20" s="12"/>
      <c r="Q20" s="9"/>
      <c r="R20" s="9"/>
      <c r="S20" s="12"/>
      <c r="T20" s="9"/>
    </row>
    <row r="21" spans="1:20" x14ac:dyDescent="0.2">
      <c r="A21" s="14"/>
      <c r="B21" s="14"/>
      <c r="C21" s="14"/>
      <c r="D21" s="14" t="s">
        <v>272</v>
      </c>
      <c r="E21" s="14"/>
      <c r="F21" s="14"/>
      <c r="G21" s="15" t="s">
        <v>270</v>
      </c>
      <c r="H21" s="14"/>
      <c r="I21" s="14"/>
      <c r="J21" s="15" t="s">
        <v>89</v>
      </c>
      <c r="K21" s="14"/>
      <c r="L21" s="14"/>
      <c r="M21" s="15" t="s">
        <v>35</v>
      </c>
      <c r="N21" s="14"/>
      <c r="O21" s="9"/>
      <c r="P21" s="12"/>
      <c r="Q21" s="9"/>
      <c r="R21" s="9"/>
      <c r="S21" s="12"/>
      <c r="T21" s="9"/>
    </row>
    <row r="22" spans="1:20" x14ac:dyDescent="0.2">
      <c r="A22" s="14"/>
      <c r="B22" s="14"/>
      <c r="C22" s="14"/>
      <c r="D22" s="14" t="s">
        <v>219</v>
      </c>
      <c r="E22" s="14"/>
      <c r="F22" s="14"/>
      <c r="G22" s="15" t="s">
        <v>107</v>
      </c>
      <c r="H22" s="14"/>
      <c r="I22" s="14"/>
      <c r="J22" s="15" t="s">
        <v>184</v>
      </c>
      <c r="K22" s="14"/>
      <c r="L22" s="14"/>
      <c r="M22" s="15" t="s">
        <v>188</v>
      </c>
      <c r="N22" s="14"/>
      <c r="O22" s="9"/>
      <c r="P22" s="12"/>
      <c r="Q22" s="9"/>
      <c r="R22" s="9"/>
      <c r="S22" s="12"/>
      <c r="T22" s="9"/>
    </row>
    <row r="23" spans="1:20" x14ac:dyDescent="0.2">
      <c r="A23" s="14"/>
      <c r="B23" s="14"/>
      <c r="C23" s="14"/>
      <c r="D23" s="14" t="s">
        <v>224</v>
      </c>
      <c r="E23" s="14"/>
      <c r="F23" s="14"/>
      <c r="G23" s="15" t="s">
        <v>190</v>
      </c>
      <c r="H23" s="14"/>
      <c r="I23" s="14"/>
      <c r="J23" s="15" t="s">
        <v>185</v>
      </c>
      <c r="K23" s="14"/>
      <c r="L23" s="14"/>
      <c r="M23" s="15" t="s">
        <v>107</v>
      </c>
      <c r="N23" s="14"/>
      <c r="O23" s="9"/>
      <c r="P23" s="12"/>
      <c r="Q23" s="9"/>
      <c r="R23" s="9"/>
      <c r="S23" s="12"/>
      <c r="T23" s="9"/>
    </row>
    <row r="24" spans="1:20" x14ac:dyDescent="0.2">
      <c r="A24" s="14"/>
      <c r="B24" s="14"/>
      <c r="C24" s="14"/>
      <c r="D24" s="14" t="s">
        <v>227</v>
      </c>
      <c r="E24" s="14"/>
      <c r="F24" s="14"/>
      <c r="G24" s="15" t="s">
        <v>357</v>
      </c>
      <c r="H24" s="14"/>
      <c r="I24" s="14"/>
      <c r="J24" s="15" t="s">
        <v>188</v>
      </c>
      <c r="K24" s="14"/>
      <c r="L24" s="14"/>
      <c r="M24" s="15" t="s">
        <v>190</v>
      </c>
      <c r="N24" s="14"/>
      <c r="O24" s="9"/>
      <c r="P24" s="12"/>
      <c r="Q24" s="9"/>
      <c r="R24" s="9"/>
      <c r="S24" s="12"/>
      <c r="T24" s="9"/>
    </row>
    <row r="25" spans="1:20" x14ac:dyDescent="0.2">
      <c r="A25" s="14"/>
      <c r="B25" s="14"/>
      <c r="C25" s="14"/>
      <c r="D25" s="14" t="s">
        <v>233</v>
      </c>
      <c r="E25" s="14"/>
      <c r="F25" s="14"/>
      <c r="G25" s="15" t="s">
        <v>193</v>
      </c>
      <c r="H25" s="14"/>
      <c r="I25" s="14"/>
      <c r="J25" s="15" t="s">
        <v>270</v>
      </c>
      <c r="K25" s="14"/>
      <c r="L25" s="14"/>
      <c r="M25" s="15" t="s">
        <v>91</v>
      </c>
      <c r="N25" s="14"/>
      <c r="O25" s="9"/>
      <c r="P25" s="12"/>
      <c r="Q25" s="9"/>
      <c r="R25" s="9"/>
      <c r="S25" s="12"/>
      <c r="T25" s="9"/>
    </row>
    <row r="26" spans="1:20" x14ac:dyDescent="0.2">
      <c r="A26" s="14"/>
      <c r="B26" s="14"/>
      <c r="C26" s="14"/>
      <c r="D26" s="14"/>
      <c r="E26" s="14"/>
      <c r="F26" s="14"/>
      <c r="G26" s="15" t="s">
        <v>271</v>
      </c>
      <c r="H26" s="14"/>
      <c r="I26" s="14"/>
      <c r="J26" s="15" t="s">
        <v>107</v>
      </c>
      <c r="K26" s="14"/>
      <c r="L26" s="14"/>
      <c r="M26" s="15" t="s">
        <v>357</v>
      </c>
      <c r="N26" s="14"/>
      <c r="O26" s="9"/>
      <c r="P26" s="12"/>
      <c r="Q26" s="9"/>
      <c r="R26" s="9"/>
      <c r="S26" s="12"/>
      <c r="T26" s="9"/>
    </row>
    <row r="27" spans="1:20" x14ac:dyDescent="0.2">
      <c r="A27" s="14"/>
      <c r="B27" s="14"/>
      <c r="C27" s="14"/>
      <c r="D27" s="36" t="s">
        <v>355</v>
      </c>
      <c r="E27" s="14"/>
      <c r="F27" s="14"/>
      <c r="G27" s="15" t="s">
        <v>196</v>
      </c>
      <c r="H27" s="14"/>
      <c r="I27" s="14"/>
      <c r="J27" s="15" t="s">
        <v>190</v>
      </c>
      <c r="K27" s="14"/>
      <c r="L27" s="14"/>
      <c r="M27" s="15" t="s">
        <v>193</v>
      </c>
      <c r="N27" s="14"/>
      <c r="O27" s="9"/>
      <c r="P27" s="12"/>
      <c r="Q27" s="9"/>
      <c r="R27" s="9"/>
      <c r="S27" s="12"/>
      <c r="T27" s="9"/>
    </row>
    <row r="28" spans="1:20" x14ac:dyDescent="0.2">
      <c r="A28" s="14"/>
      <c r="B28" s="14"/>
      <c r="C28" s="14"/>
      <c r="D28" s="15" t="s">
        <v>128</v>
      </c>
      <c r="E28" s="14"/>
      <c r="F28" s="14"/>
      <c r="G28" s="16" t="s">
        <v>87</v>
      </c>
      <c r="H28" s="14"/>
      <c r="I28" s="14"/>
      <c r="J28" s="15" t="s">
        <v>357</v>
      </c>
      <c r="K28" s="14"/>
      <c r="L28" s="14"/>
      <c r="M28" s="15" t="s">
        <v>271</v>
      </c>
      <c r="N28" s="14"/>
      <c r="O28" s="9"/>
      <c r="P28" s="12"/>
      <c r="Q28" s="9"/>
      <c r="R28" s="9"/>
      <c r="S28" s="12"/>
      <c r="T28" s="9"/>
    </row>
    <row r="29" spans="1:20" x14ac:dyDescent="0.2">
      <c r="A29" s="14"/>
      <c r="B29" s="14"/>
      <c r="C29" s="14"/>
      <c r="D29" s="15" t="s">
        <v>9</v>
      </c>
      <c r="E29" s="14"/>
      <c r="F29" s="14"/>
      <c r="G29" s="16" t="s">
        <v>93</v>
      </c>
      <c r="H29" s="14"/>
      <c r="I29" s="14"/>
      <c r="J29" s="15" t="s">
        <v>91</v>
      </c>
      <c r="K29" s="14"/>
      <c r="L29" s="14"/>
      <c r="M29" s="15" t="s">
        <v>196</v>
      </c>
      <c r="N29" s="14"/>
      <c r="O29" s="9"/>
      <c r="P29" s="12"/>
      <c r="Q29" s="9"/>
      <c r="R29" s="9"/>
      <c r="S29" s="12"/>
      <c r="T29" s="9"/>
    </row>
    <row r="30" spans="1:20" x14ac:dyDescent="0.2">
      <c r="A30" s="14"/>
      <c r="B30" s="14"/>
      <c r="C30" s="14"/>
      <c r="D30" s="15" t="s">
        <v>138</v>
      </c>
      <c r="E30" s="14"/>
      <c r="F30" s="14"/>
      <c r="G30" s="16" t="s">
        <v>206</v>
      </c>
      <c r="H30" s="14"/>
      <c r="I30" s="14"/>
      <c r="J30" s="15" t="s">
        <v>193</v>
      </c>
      <c r="K30" s="14"/>
      <c r="L30" s="14"/>
      <c r="M30" s="15" t="s">
        <v>46</v>
      </c>
      <c r="N30" s="14"/>
      <c r="O30" s="9"/>
      <c r="P30" s="12"/>
      <c r="Q30" s="9"/>
      <c r="R30" s="9"/>
      <c r="S30" s="12"/>
      <c r="T30" s="9"/>
    </row>
    <row r="31" spans="1:20" x14ac:dyDescent="0.2">
      <c r="A31" s="14"/>
      <c r="B31" s="14"/>
      <c r="C31" s="14"/>
      <c r="D31" s="15" t="s">
        <v>98</v>
      </c>
      <c r="E31" s="14"/>
      <c r="F31" s="14"/>
      <c r="G31" s="14" t="s">
        <v>95</v>
      </c>
      <c r="H31" s="14"/>
      <c r="I31" s="14"/>
      <c r="J31" s="15" t="s">
        <v>271</v>
      </c>
      <c r="K31" s="14"/>
      <c r="L31" s="14"/>
      <c r="M31" s="18" t="s">
        <v>48</v>
      </c>
      <c r="N31" s="14"/>
      <c r="O31" s="9"/>
      <c r="P31" s="12"/>
      <c r="Q31" s="9"/>
      <c r="R31" s="9"/>
      <c r="S31" s="12"/>
      <c r="T31" s="9"/>
    </row>
    <row r="32" spans="1:20" x14ac:dyDescent="0.2">
      <c r="A32" s="14"/>
      <c r="B32" s="14"/>
      <c r="C32" s="14"/>
      <c r="D32" s="15" t="s">
        <v>176</v>
      </c>
      <c r="E32" s="14"/>
      <c r="F32" s="14"/>
      <c r="G32" s="14" t="s">
        <v>211</v>
      </c>
      <c r="H32" s="14"/>
      <c r="I32" s="14"/>
      <c r="J32" s="15" t="s">
        <v>196</v>
      </c>
      <c r="K32" s="14"/>
      <c r="L32" s="14"/>
      <c r="M32" s="16" t="s">
        <v>206</v>
      </c>
      <c r="N32" s="14"/>
      <c r="O32" s="9"/>
      <c r="P32" s="12"/>
      <c r="Q32" s="9"/>
      <c r="R32" s="9"/>
      <c r="S32" s="12"/>
      <c r="T32" s="9"/>
    </row>
    <row r="33" spans="1:20" x14ac:dyDescent="0.2">
      <c r="A33" s="14"/>
      <c r="B33" s="14"/>
      <c r="C33" s="14"/>
      <c r="D33" s="15" t="s">
        <v>189</v>
      </c>
      <c r="E33" s="14"/>
      <c r="F33" s="14"/>
      <c r="G33" s="14" t="s">
        <v>272</v>
      </c>
      <c r="H33" s="14"/>
      <c r="I33" s="14"/>
      <c r="J33" s="16" t="s">
        <v>87</v>
      </c>
      <c r="K33" s="14"/>
      <c r="L33" s="14"/>
      <c r="M33" s="14" t="s">
        <v>95</v>
      </c>
      <c r="N33" s="14"/>
      <c r="O33" s="9"/>
      <c r="P33" s="12"/>
      <c r="Q33" s="9"/>
      <c r="R33" s="9"/>
      <c r="S33" s="12"/>
      <c r="T33" s="9"/>
    </row>
    <row r="34" spans="1:20" x14ac:dyDescent="0.2">
      <c r="A34" s="14"/>
      <c r="B34" s="14"/>
      <c r="C34" s="14"/>
      <c r="D34" s="14" t="s">
        <v>194</v>
      </c>
      <c r="E34" s="14"/>
      <c r="F34" s="14"/>
      <c r="G34" s="14" t="s">
        <v>219</v>
      </c>
      <c r="H34" s="14"/>
      <c r="I34" s="14"/>
      <c r="J34" s="16" t="s">
        <v>206</v>
      </c>
      <c r="K34" s="14"/>
      <c r="L34" s="14"/>
      <c r="M34" s="14" t="s">
        <v>211</v>
      </c>
      <c r="N34" s="14"/>
      <c r="O34" s="9"/>
      <c r="P34" s="12"/>
      <c r="Q34" s="9"/>
      <c r="R34" s="9"/>
      <c r="S34" s="12"/>
      <c r="T34" s="9"/>
    </row>
    <row r="35" spans="1:20" x14ac:dyDescent="0.2">
      <c r="A35" s="14"/>
      <c r="B35" s="14"/>
      <c r="C35" s="14"/>
      <c r="D35" s="14" t="s">
        <v>45</v>
      </c>
      <c r="E35" s="14"/>
      <c r="F35" s="14"/>
      <c r="G35" s="14" t="s">
        <v>222</v>
      </c>
      <c r="H35" s="14"/>
      <c r="I35" s="14"/>
      <c r="J35" s="14" t="s">
        <v>95</v>
      </c>
      <c r="K35" s="14"/>
      <c r="L35" s="14"/>
      <c r="M35" s="14" t="s">
        <v>272</v>
      </c>
      <c r="N35" s="14"/>
      <c r="O35" s="9"/>
      <c r="P35" s="12"/>
      <c r="Q35" s="9"/>
      <c r="R35" s="9"/>
      <c r="S35" s="12"/>
      <c r="T35" s="9"/>
    </row>
    <row r="36" spans="1:20" x14ac:dyDescent="0.2">
      <c r="A36" s="14"/>
      <c r="B36" s="14"/>
      <c r="C36" s="14"/>
      <c r="D36" s="15" t="s">
        <v>199</v>
      </c>
      <c r="E36" s="14"/>
      <c r="F36" s="14"/>
      <c r="G36" s="14" t="s">
        <v>273</v>
      </c>
      <c r="H36" s="14"/>
      <c r="I36" s="14"/>
      <c r="J36" s="14" t="s">
        <v>211</v>
      </c>
      <c r="K36" s="14"/>
      <c r="L36" s="14"/>
      <c r="M36" s="15" t="s">
        <v>215</v>
      </c>
      <c r="N36" s="14"/>
      <c r="O36" s="9"/>
      <c r="P36" s="12"/>
      <c r="Q36" s="9"/>
      <c r="R36" s="9"/>
      <c r="S36" s="12"/>
      <c r="T36" s="9"/>
    </row>
    <row r="37" spans="1:20" x14ac:dyDescent="0.2">
      <c r="A37" s="14"/>
      <c r="B37" s="14"/>
      <c r="C37" s="14"/>
      <c r="D37" s="16" t="s">
        <v>208</v>
      </c>
      <c r="E37" s="14"/>
      <c r="F37" s="14"/>
      <c r="G37" s="14" t="s">
        <v>224</v>
      </c>
      <c r="H37" s="14"/>
      <c r="I37" s="14"/>
      <c r="J37" s="14" t="s">
        <v>272</v>
      </c>
      <c r="K37" s="14"/>
      <c r="L37" s="14"/>
      <c r="M37" s="14" t="s">
        <v>219</v>
      </c>
      <c r="N37" s="14"/>
      <c r="O37" s="9"/>
      <c r="P37" s="12"/>
      <c r="Q37" s="9"/>
      <c r="R37" s="9"/>
      <c r="S37" s="12"/>
      <c r="T37" s="9"/>
    </row>
    <row r="38" spans="1:20" x14ac:dyDescent="0.2">
      <c r="A38" s="14"/>
      <c r="B38" s="14"/>
      <c r="C38" s="14"/>
      <c r="D38" s="14" t="s">
        <v>57</v>
      </c>
      <c r="E38" s="14"/>
      <c r="F38" s="14"/>
      <c r="G38" s="14" t="s">
        <v>227</v>
      </c>
      <c r="H38" s="14"/>
      <c r="I38" s="14"/>
      <c r="J38" s="15" t="s">
        <v>215</v>
      </c>
      <c r="K38" s="14"/>
      <c r="L38" s="14"/>
      <c r="M38" s="14" t="s">
        <v>222</v>
      </c>
      <c r="N38" s="14"/>
      <c r="O38" s="9"/>
      <c r="P38" s="12"/>
      <c r="Q38" s="9"/>
      <c r="R38" s="9"/>
      <c r="S38" s="12"/>
      <c r="T38" s="9"/>
    </row>
    <row r="39" spans="1:20" x14ac:dyDescent="0.2">
      <c r="A39" s="14"/>
      <c r="B39" s="14"/>
      <c r="C39" s="14"/>
      <c r="D39" s="14" t="s">
        <v>234</v>
      </c>
      <c r="E39" s="14"/>
      <c r="F39" s="14"/>
      <c r="G39" s="14" t="s">
        <v>233</v>
      </c>
      <c r="H39" s="14"/>
      <c r="I39" s="14"/>
      <c r="J39" s="14" t="s">
        <v>219</v>
      </c>
      <c r="K39" s="14"/>
      <c r="L39" s="14"/>
      <c r="M39" s="14" t="s">
        <v>224</v>
      </c>
      <c r="N39" s="14"/>
      <c r="O39" s="9"/>
      <c r="P39" s="12"/>
      <c r="Q39" s="9"/>
      <c r="R39" s="9"/>
      <c r="S39" s="12"/>
      <c r="T39" s="9"/>
    </row>
    <row r="40" spans="1:20" x14ac:dyDescent="0.2">
      <c r="A40" s="14"/>
      <c r="B40" s="14"/>
      <c r="C40" s="14"/>
      <c r="D40" s="14" t="s">
        <v>82</v>
      </c>
      <c r="E40" s="14"/>
      <c r="F40" s="14"/>
      <c r="G40" s="14"/>
      <c r="H40" s="14"/>
      <c r="I40" s="14"/>
      <c r="J40" s="14" t="s">
        <v>222</v>
      </c>
      <c r="K40" s="14"/>
      <c r="L40" s="14"/>
      <c r="M40" s="14" t="s">
        <v>227</v>
      </c>
      <c r="N40" s="14"/>
      <c r="O40" s="9"/>
      <c r="P40" s="12"/>
      <c r="Q40" s="9"/>
      <c r="R40" s="9"/>
      <c r="S40" s="12"/>
      <c r="T40" s="9"/>
    </row>
    <row r="41" spans="1:20" x14ac:dyDescent="0.2">
      <c r="A41" s="14"/>
      <c r="B41" s="14"/>
      <c r="C41" s="14"/>
      <c r="D41" s="14"/>
      <c r="E41" s="14"/>
      <c r="F41" s="14"/>
      <c r="G41" s="36" t="s">
        <v>355</v>
      </c>
      <c r="H41" s="14"/>
      <c r="I41" s="14"/>
      <c r="J41" s="14" t="s">
        <v>224</v>
      </c>
      <c r="K41" s="14"/>
      <c r="L41" s="14"/>
      <c r="M41" s="14" t="s">
        <v>228</v>
      </c>
      <c r="N41" s="14"/>
      <c r="O41" s="9"/>
      <c r="P41" s="12"/>
      <c r="Q41" s="9"/>
      <c r="R41" s="9"/>
      <c r="S41" s="12"/>
      <c r="T41" s="9"/>
    </row>
    <row r="42" spans="1:20" x14ac:dyDescent="0.2">
      <c r="A42" s="14"/>
      <c r="B42" s="14"/>
      <c r="C42" s="14"/>
      <c r="D42" s="36" t="s">
        <v>354</v>
      </c>
      <c r="E42" s="14"/>
      <c r="F42" s="14"/>
      <c r="G42" s="14" t="s">
        <v>128</v>
      </c>
      <c r="H42" s="14"/>
      <c r="I42" s="14"/>
      <c r="J42" s="14" t="s">
        <v>227</v>
      </c>
      <c r="K42" s="14"/>
      <c r="L42" s="14"/>
      <c r="M42" s="14" t="s">
        <v>233</v>
      </c>
      <c r="N42" s="14"/>
      <c r="O42" s="9"/>
      <c r="P42" s="12"/>
      <c r="Q42" s="9"/>
      <c r="R42" s="9"/>
      <c r="S42" s="12"/>
      <c r="T42" s="9"/>
    </row>
    <row r="43" spans="1:20" x14ac:dyDescent="0.2">
      <c r="A43" s="14"/>
      <c r="B43" s="14"/>
      <c r="C43" s="14"/>
      <c r="D43" s="15" t="s">
        <v>137</v>
      </c>
      <c r="E43" s="14"/>
      <c r="F43" s="14"/>
      <c r="G43" s="15" t="s">
        <v>100</v>
      </c>
      <c r="H43" s="14"/>
      <c r="I43" s="14"/>
      <c r="J43" s="14" t="s">
        <v>233</v>
      </c>
      <c r="K43" s="14"/>
      <c r="L43" s="14"/>
      <c r="M43" s="14"/>
      <c r="N43" s="14"/>
      <c r="O43" s="9"/>
      <c r="P43" s="12"/>
      <c r="Q43" s="9"/>
      <c r="R43" s="9"/>
      <c r="S43" s="12"/>
      <c r="T43" s="9"/>
    </row>
    <row r="44" spans="1:20" x14ac:dyDescent="0.2">
      <c r="A44" s="14"/>
      <c r="B44" s="14"/>
      <c r="C44" s="14"/>
      <c r="D44" s="18" t="s">
        <v>171</v>
      </c>
      <c r="E44" s="14"/>
      <c r="F44" s="14"/>
      <c r="G44" s="15" t="s">
        <v>9</v>
      </c>
      <c r="H44" s="14"/>
      <c r="I44" s="14"/>
      <c r="J44" s="14"/>
      <c r="K44" s="14"/>
      <c r="L44" s="14"/>
      <c r="M44" s="36" t="s">
        <v>355</v>
      </c>
      <c r="N44" s="14"/>
      <c r="O44" s="9"/>
      <c r="P44" s="12"/>
      <c r="Q44" s="9"/>
      <c r="R44" s="9"/>
      <c r="S44" s="12"/>
      <c r="T44" s="9"/>
    </row>
    <row r="45" spans="1:20" x14ac:dyDescent="0.2">
      <c r="A45" s="14"/>
      <c r="B45" s="14"/>
      <c r="C45" s="14"/>
      <c r="D45" s="15" t="s">
        <v>24</v>
      </c>
      <c r="E45" s="14"/>
      <c r="F45" s="14"/>
      <c r="G45" s="15" t="s">
        <v>129</v>
      </c>
      <c r="H45" s="14"/>
      <c r="I45" s="14"/>
      <c r="J45" s="36" t="s">
        <v>355</v>
      </c>
      <c r="K45" s="14"/>
      <c r="L45" s="14"/>
      <c r="M45" s="14" t="s">
        <v>128</v>
      </c>
      <c r="N45" s="14"/>
      <c r="O45" s="9"/>
      <c r="P45" s="13"/>
      <c r="Q45" s="9"/>
      <c r="R45" s="9"/>
      <c r="S45" s="12"/>
      <c r="T45" s="9"/>
    </row>
    <row r="46" spans="1:20" x14ac:dyDescent="0.2">
      <c r="A46" s="14"/>
      <c r="B46" s="14"/>
      <c r="C46" s="14"/>
      <c r="D46" s="14" t="s">
        <v>172</v>
      </c>
      <c r="E46" s="14"/>
      <c r="F46" s="14"/>
      <c r="G46" s="15" t="s">
        <v>138</v>
      </c>
      <c r="H46" s="14"/>
      <c r="I46" s="14"/>
      <c r="J46" s="14" t="s">
        <v>128</v>
      </c>
      <c r="K46" s="14"/>
      <c r="L46" s="14"/>
      <c r="M46" s="15" t="s">
        <v>100</v>
      </c>
      <c r="N46" s="14"/>
      <c r="O46" s="9"/>
      <c r="P46" s="12"/>
      <c r="Q46" s="9"/>
      <c r="R46" s="9"/>
      <c r="S46" s="13"/>
      <c r="T46" s="9"/>
    </row>
    <row r="47" spans="1:20" x14ac:dyDescent="0.2">
      <c r="A47" s="14"/>
      <c r="B47" s="14"/>
      <c r="C47" s="14"/>
      <c r="D47" s="14" t="s">
        <v>173</v>
      </c>
      <c r="E47" s="14"/>
      <c r="F47" s="14"/>
      <c r="G47" s="15" t="s">
        <v>147</v>
      </c>
      <c r="H47" s="14"/>
      <c r="I47" s="14"/>
      <c r="J47" s="15" t="s">
        <v>100</v>
      </c>
      <c r="K47" s="14"/>
      <c r="L47" s="14"/>
      <c r="M47" s="15" t="s">
        <v>9</v>
      </c>
      <c r="N47" s="14"/>
      <c r="O47" s="9"/>
      <c r="P47" s="12"/>
      <c r="Q47" s="9"/>
      <c r="R47" s="9"/>
      <c r="S47" s="12"/>
      <c r="T47" s="9"/>
    </row>
    <row r="48" spans="1:20" x14ac:dyDescent="0.2">
      <c r="A48" s="14"/>
      <c r="B48" s="14"/>
      <c r="C48" s="14"/>
      <c r="D48" s="14" t="s">
        <v>178</v>
      </c>
      <c r="E48" s="14"/>
      <c r="F48" s="14"/>
      <c r="G48" s="15" t="s">
        <v>98</v>
      </c>
      <c r="H48" s="14"/>
      <c r="I48" s="14"/>
      <c r="J48" s="15" t="s">
        <v>9</v>
      </c>
      <c r="K48" s="14"/>
      <c r="L48" s="14"/>
      <c r="M48" s="15" t="s">
        <v>129</v>
      </c>
      <c r="N48" s="14"/>
      <c r="O48" s="9"/>
      <c r="P48" s="13"/>
      <c r="Q48" s="9"/>
      <c r="R48" s="9"/>
      <c r="S48" s="12"/>
      <c r="T48" s="9"/>
    </row>
    <row r="49" spans="1:20" x14ac:dyDescent="0.2">
      <c r="A49" s="14"/>
      <c r="B49" s="14"/>
      <c r="C49" s="14"/>
      <c r="D49" s="18" t="s">
        <v>32</v>
      </c>
      <c r="E49" s="14"/>
      <c r="F49" s="14"/>
      <c r="G49" s="15" t="s">
        <v>176</v>
      </c>
      <c r="H49" s="14"/>
      <c r="I49" s="14"/>
      <c r="J49" s="15" t="s">
        <v>129</v>
      </c>
      <c r="K49" s="14"/>
      <c r="L49" s="14"/>
      <c r="M49" s="15" t="s">
        <v>13</v>
      </c>
      <c r="N49" s="14"/>
      <c r="O49" s="9"/>
      <c r="P49" s="13"/>
      <c r="Q49" s="9"/>
      <c r="R49" s="9"/>
      <c r="S49" s="13"/>
      <c r="T49" s="9"/>
    </row>
    <row r="50" spans="1:20" x14ac:dyDescent="0.2">
      <c r="A50" s="14"/>
      <c r="B50" s="14"/>
      <c r="C50" s="14"/>
      <c r="D50" s="14" t="s">
        <v>191</v>
      </c>
      <c r="E50" s="14"/>
      <c r="F50" s="14"/>
      <c r="G50" s="15" t="s">
        <v>189</v>
      </c>
      <c r="H50" s="14"/>
      <c r="I50" s="14"/>
      <c r="J50" s="15" t="s">
        <v>138</v>
      </c>
      <c r="K50" s="14"/>
      <c r="L50" s="14"/>
      <c r="M50" s="15" t="s">
        <v>138</v>
      </c>
      <c r="N50" s="14"/>
      <c r="O50" s="9"/>
      <c r="P50" s="12"/>
      <c r="Q50" s="9"/>
      <c r="R50" s="9"/>
      <c r="S50" s="13"/>
      <c r="T50" s="9"/>
    </row>
    <row r="51" spans="1:20" x14ac:dyDescent="0.2">
      <c r="A51" s="14"/>
      <c r="B51" s="14"/>
      <c r="C51" s="14"/>
      <c r="D51" s="14" t="s">
        <v>201</v>
      </c>
      <c r="E51" s="14"/>
      <c r="F51" s="14"/>
      <c r="G51" s="14" t="s">
        <v>194</v>
      </c>
      <c r="H51" s="14"/>
      <c r="I51" s="14"/>
      <c r="J51" s="15" t="s">
        <v>147</v>
      </c>
      <c r="K51" s="14"/>
      <c r="L51" s="14"/>
      <c r="M51" s="15" t="s">
        <v>147</v>
      </c>
      <c r="N51" s="14"/>
      <c r="O51" s="9"/>
      <c r="P51" s="12"/>
      <c r="Q51" s="9"/>
      <c r="R51" s="9"/>
      <c r="S51" s="12"/>
      <c r="T51" s="9"/>
    </row>
    <row r="52" spans="1:20" x14ac:dyDescent="0.2">
      <c r="A52" s="14"/>
      <c r="B52" s="14"/>
      <c r="C52" s="14"/>
      <c r="D52" s="17" t="s">
        <v>202</v>
      </c>
      <c r="E52" s="14"/>
      <c r="F52" s="14"/>
      <c r="G52" s="14" t="s">
        <v>45</v>
      </c>
      <c r="H52" s="14"/>
      <c r="I52" s="14"/>
      <c r="J52" s="15" t="s">
        <v>98</v>
      </c>
      <c r="K52" s="14"/>
      <c r="L52" s="14"/>
      <c r="M52" s="15" t="s">
        <v>98</v>
      </c>
      <c r="N52" s="14"/>
      <c r="O52" s="9"/>
      <c r="P52" s="12"/>
      <c r="Q52" s="9"/>
      <c r="R52" s="9"/>
      <c r="S52" s="12"/>
      <c r="T52" s="9"/>
    </row>
    <row r="53" spans="1:20" x14ac:dyDescent="0.2">
      <c r="A53" s="14"/>
      <c r="B53" s="14"/>
      <c r="C53" s="14"/>
      <c r="D53" s="17" t="s">
        <v>203</v>
      </c>
      <c r="E53" s="14"/>
      <c r="F53" s="14"/>
      <c r="G53" s="15" t="s">
        <v>199</v>
      </c>
      <c r="H53" s="14"/>
      <c r="I53" s="14"/>
      <c r="J53" s="15" t="s">
        <v>176</v>
      </c>
      <c r="K53" s="14"/>
      <c r="L53" s="14"/>
      <c r="M53" s="15" t="s">
        <v>176</v>
      </c>
      <c r="N53" s="14"/>
      <c r="O53" s="9"/>
      <c r="P53" s="12"/>
      <c r="Q53" s="9"/>
      <c r="R53" s="9"/>
      <c r="S53" s="12"/>
      <c r="T53" s="9"/>
    </row>
    <row r="54" spans="1:20" x14ac:dyDescent="0.2">
      <c r="A54" s="14"/>
      <c r="B54" s="14"/>
      <c r="C54" s="14"/>
      <c r="D54" s="14" t="s">
        <v>76</v>
      </c>
      <c r="E54" s="14"/>
      <c r="F54" s="14"/>
      <c r="G54" s="15" t="s">
        <v>205</v>
      </c>
      <c r="H54" s="14"/>
      <c r="I54" s="14"/>
      <c r="J54" s="15" t="s">
        <v>189</v>
      </c>
      <c r="K54" s="14"/>
      <c r="L54" s="14"/>
      <c r="M54" s="15" t="s">
        <v>189</v>
      </c>
      <c r="N54" s="14"/>
      <c r="O54" s="9"/>
      <c r="P54" s="12"/>
      <c r="Q54" s="9"/>
      <c r="R54" s="9"/>
      <c r="S54" s="12"/>
      <c r="T54" s="9"/>
    </row>
    <row r="55" spans="1:20" x14ac:dyDescent="0.2">
      <c r="A55" s="14"/>
      <c r="B55" s="14"/>
      <c r="C55" s="14"/>
      <c r="D55" s="14" t="s">
        <v>104</v>
      </c>
      <c r="E55" s="14"/>
      <c r="F55" s="14"/>
      <c r="G55" s="16" t="s">
        <v>208</v>
      </c>
      <c r="H55" s="14"/>
      <c r="I55" s="14"/>
      <c r="J55" s="14" t="s">
        <v>194</v>
      </c>
      <c r="K55" s="14"/>
      <c r="L55" s="14"/>
      <c r="M55" s="14" t="s">
        <v>194</v>
      </c>
      <c r="N55" s="14"/>
      <c r="O55" s="9"/>
      <c r="P55" s="12"/>
      <c r="Q55" s="9"/>
      <c r="R55" s="9"/>
      <c r="S55" s="12"/>
      <c r="T55" s="9"/>
    </row>
    <row r="56" spans="1:20" x14ac:dyDescent="0.2">
      <c r="A56" s="14"/>
      <c r="B56" s="14"/>
      <c r="C56" s="14"/>
      <c r="D56" s="14" t="s">
        <v>275</v>
      </c>
      <c r="E56" s="14"/>
      <c r="F56" s="14"/>
      <c r="G56" s="14" t="s">
        <v>57</v>
      </c>
      <c r="H56" s="14"/>
      <c r="I56" s="14"/>
      <c r="J56" s="14" t="s">
        <v>45</v>
      </c>
      <c r="K56" s="14"/>
      <c r="L56" s="14"/>
      <c r="M56" s="14" t="s">
        <v>45</v>
      </c>
      <c r="N56" s="14"/>
      <c r="O56" s="9"/>
      <c r="P56" s="12"/>
      <c r="Q56" s="9"/>
      <c r="R56" s="9"/>
      <c r="S56" s="12"/>
      <c r="T56" s="9"/>
    </row>
    <row r="57" spans="1:20" x14ac:dyDescent="0.2">
      <c r="A57" s="14"/>
      <c r="B57" s="14"/>
      <c r="C57" s="14"/>
      <c r="D57" s="14" t="s">
        <v>235</v>
      </c>
      <c r="E57" s="14"/>
      <c r="F57" s="14"/>
      <c r="G57" s="14" t="s">
        <v>217</v>
      </c>
      <c r="H57" s="14"/>
      <c r="I57" s="14"/>
      <c r="J57" s="15" t="s">
        <v>199</v>
      </c>
      <c r="K57" s="14"/>
      <c r="L57" s="14"/>
      <c r="M57" s="15" t="s">
        <v>199</v>
      </c>
      <c r="N57" s="14"/>
      <c r="O57" s="9"/>
      <c r="P57" s="12"/>
      <c r="Q57" s="9"/>
      <c r="R57" s="9"/>
      <c r="S57" s="12"/>
      <c r="T57" s="9"/>
    </row>
    <row r="58" spans="1:20" x14ac:dyDescent="0.2">
      <c r="A58" s="14"/>
      <c r="B58" s="14"/>
      <c r="C58" s="14"/>
      <c r="D58" s="14" t="s">
        <v>236</v>
      </c>
      <c r="E58" s="14"/>
      <c r="F58" s="14"/>
      <c r="G58" s="14" t="s">
        <v>274</v>
      </c>
      <c r="H58" s="14"/>
      <c r="I58" s="14"/>
      <c r="J58" s="15" t="s">
        <v>205</v>
      </c>
      <c r="K58" s="14"/>
      <c r="L58" s="14"/>
      <c r="M58" s="15" t="s">
        <v>205</v>
      </c>
      <c r="N58" s="14"/>
      <c r="O58" s="9"/>
      <c r="P58" s="12"/>
      <c r="Q58" s="9"/>
      <c r="R58" s="9"/>
      <c r="S58" s="12"/>
      <c r="T58" s="9"/>
    </row>
    <row r="59" spans="1:20" x14ac:dyDescent="0.2">
      <c r="A59" s="14"/>
      <c r="B59" s="14"/>
      <c r="C59" s="14"/>
      <c r="D59" s="14"/>
      <c r="E59" s="14"/>
      <c r="F59" s="14"/>
      <c r="G59" s="14" t="s">
        <v>234</v>
      </c>
      <c r="H59" s="14"/>
      <c r="I59" s="14"/>
      <c r="J59" s="16" t="s">
        <v>208</v>
      </c>
      <c r="K59" s="14"/>
      <c r="L59" s="14"/>
      <c r="M59" s="16" t="s">
        <v>208</v>
      </c>
      <c r="N59" s="14"/>
      <c r="O59" s="9"/>
      <c r="P59" s="13"/>
      <c r="Q59" s="9"/>
      <c r="R59" s="9"/>
      <c r="S59" s="12"/>
      <c r="T59" s="9"/>
    </row>
    <row r="60" spans="1:20" x14ac:dyDescent="0.2">
      <c r="A60" s="14"/>
      <c r="B60" s="14"/>
      <c r="C60" s="14"/>
      <c r="D60" s="14"/>
      <c r="E60" s="14"/>
      <c r="F60" s="14"/>
      <c r="G60" s="14" t="s">
        <v>82</v>
      </c>
      <c r="H60" s="14"/>
      <c r="I60" s="14"/>
      <c r="J60" s="15" t="s">
        <v>209</v>
      </c>
      <c r="K60" s="14"/>
      <c r="L60" s="14"/>
      <c r="M60" s="15" t="s">
        <v>209</v>
      </c>
      <c r="N60" s="14"/>
      <c r="O60" s="14"/>
      <c r="P60" s="12"/>
      <c r="Q60" s="9"/>
      <c r="R60" s="9"/>
      <c r="S60" s="13"/>
      <c r="T60" s="9"/>
    </row>
    <row r="61" spans="1:20" x14ac:dyDescent="0.2">
      <c r="A61" s="14"/>
      <c r="B61" s="14"/>
      <c r="C61" s="14"/>
      <c r="D61" s="14"/>
      <c r="E61" s="14"/>
      <c r="F61" s="14"/>
      <c r="G61" s="14"/>
      <c r="H61" s="14"/>
      <c r="I61" s="14"/>
      <c r="J61" s="14" t="s">
        <v>57</v>
      </c>
      <c r="K61" s="14"/>
      <c r="L61" s="14"/>
      <c r="M61" s="14" t="s">
        <v>57</v>
      </c>
      <c r="N61" s="14"/>
      <c r="O61" s="14"/>
      <c r="P61" s="12"/>
      <c r="Q61" s="9"/>
      <c r="R61" s="9"/>
      <c r="S61" s="12"/>
      <c r="T61" s="9"/>
    </row>
    <row r="62" spans="1:20" x14ac:dyDescent="0.2">
      <c r="A62" s="14"/>
      <c r="B62" s="14"/>
      <c r="C62" s="14"/>
      <c r="D62" s="14"/>
      <c r="E62" s="14"/>
      <c r="F62" s="14"/>
      <c r="G62" s="36" t="s">
        <v>354</v>
      </c>
      <c r="H62" s="14"/>
      <c r="I62" s="14"/>
      <c r="J62" s="14" t="s">
        <v>217</v>
      </c>
      <c r="K62" s="14"/>
      <c r="L62" s="14"/>
      <c r="M62" s="14" t="s">
        <v>217</v>
      </c>
      <c r="N62" s="14"/>
      <c r="O62" s="14"/>
      <c r="P62" s="12"/>
      <c r="Q62" s="9"/>
      <c r="R62" s="9"/>
      <c r="S62" s="12"/>
      <c r="T62" s="9"/>
    </row>
    <row r="63" spans="1:20" x14ac:dyDescent="0.2">
      <c r="A63" s="14"/>
      <c r="B63" s="14"/>
      <c r="C63" s="14"/>
      <c r="D63" s="14"/>
      <c r="E63" s="14"/>
      <c r="F63" s="14"/>
      <c r="G63" s="15" t="s">
        <v>137</v>
      </c>
      <c r="H63" s="14"/>
      <c r="I63" s="14"/>
      <c r="J63" s="14" t="s">
        <v>97</v>
      </c>
      <c r="K63" s="14"/>
      <c r="L63" s="14"/>
      <c r="M63" s="14" t="s">
        <v>97</v>
      </c>
      <c r="N63" s="14"/>
      <c r="O63" s="14"/>
      <c r="P63" s="12"/>
      <c r="Q63" s="9"/>
      <c r="R63" s="9"/>
      <c r="S63" s="12"/>
      <c r="T63" s="9"/>
    </row>
    <row r="64" spans="1:20" x14ac:dyDescent="0.2">
      <c r="A64" s="14"/>
      <c r="B64" s="14"/>
      <c r="C64" s="14"/>
      <c r="D64" s="14"/>
      <c r="E64" s="14"/>
      <c r="F64" s="14"/>
      <c r="G64" s="15" t="s">
        <v>16</v>
      </c>
      <c r="H64" s="14"/>
      <c r="I64" s="14"/>
      <c r="J64" s="14" t="s">
        <v>274</v>
      </c>
      <c r="K64" s="14"/>
      <c r="L64" s="14"/>
      <c r="M64" s="14" t="s">
        <v>274</v>
      </c>
      <c r="N64" s="14"/>
      <c r="O64" s="14"/>
      <c r="P64" s="12"/>
      <c r="Q64" s="9"/>
      <c r="R64" s="9"/>
      <c r="S64" s="12"/>
      <c r="T64" s="9"/>
    </row>
    <row r="65" spans="1:20" x14ac:dyDescent="0.2">
      <c r="A65" s="14"/>
      <c r="B65" s="14"/>
      <c r="C65" s="14"/>
      <c r="D65" s="14"/>
      <c r="E65" s="14"/>
      <c r="F65" s="14"/>
      <c r="G65" s="18" t="s">
        <v>171</v>
      </c>
      <c r="H65" s="14"/>
      <c r="I65" s="14"/>
      <c r="J65" s="14" t="s">
        <v>234</v>
      </c>
      <c r="K65" s="14"/>
      <c r="L65" s="14"/>
      <c r="M65" s="14" t="s">
        <v>234</v>
      </c>
      <c r="N65" s="14"/>
      <c r="O65" s="14"/>
      <c r="P65" s="12"/>
      <c r="Q65" s="9"/>
      <c r="R65" s="9"/>
      <c r="S65" s="12"/>
      <c r="T65" s="9"/>
    </row>
    <row r="66" spans="1:20" x14ac:dyDescent="0.2">
      <c r="A66" s="14"/>
      <c r="B66" s="14"/>
      <c r="C66" s="14"/>
      <c r="D66" s="14"/>
      <c r="E66" s="14"/>
      <c r="F66" s="14"/>
      <c r="G66" s="15" t="s">
        <v>24</v>
      </c>
      <c r="H66" s="14"/>
      <c r="I66" s="14"/>
      <c r="J66" s="14" t="s">
        <v>82</v>
      </c>
      <c r="K66" s="14"/>
      <c r="L66" s="14"/>
      <c r="M66" s="14" t="s">
        <v>82</v>
      </c>
      <c r="N66" s="14"/>
      <c r="O66" s="14"/>
      <c r="P66" s="12"/>
      <c r="Q66" s="9"/>
      <c r="R66" s="9"/>
      <c r="S66" s="12"/>
      <c r="T66" s="9"/>
    </row>
    <row r="67" spans="1:20" x14ac:dyDescent="0.2">
      <c r="A67" s="14"/>
      <c r="B67" s="14"/>
      <c r="C67" s="14"/>
      <c r="D67" s="14"/>
      <c r="E67" s="14"/>
      <c r="F67" s="14"/>
      <c r="G67" s="14" t="s">
        <v>172</v>
      </c>
      <c r="H67" s="14"/>
      <c r="I67" s="14"/>
      <c r="J67" s="14"/>
      <c r="K67" s="14"/>
      <c r="L67" s="14"/>
      <c r="M67" s="14"/>
      <c r="N67" s="14"/>
      <c r="O67" s="14"/>
      <c r="P67" s="12"/>
      <c r="Q67" s="9"/>
      <c r="R67" s="9"/>
      <c r="S67" s="12"/>
      <c r="T67" s="9"/>
    </row>
    <row r="68" spans="1:20" x14ac:dyDescent="0.2">
      <c r="A68" s="14"/>
      <c r="B68" s="14"/>
      <c r="C68" s="14"/>
      <c r="D68" s="14"/>
      <c r="E68" s="14"/>
      <c r="F68" s="14"/>
      <c r="G68" s="14" t="s">
        <v>173</v>
      </c>
      <c r="H68" s="14"/>
      <c r="I68" s="14"/>
      <c r="J68" s="36" t="s">
        <v>354</v>
      </c>
      <c r="K68" s="14"/>
      <c r="L68" s="14"/>
      <c r="M68" s="36" t="s">
        <v>354</v>
      </c>
      <c r="N68" s="14"/>
      <c r="O68" s="14"/>
      <c r="P68" s="12"/>
      <c r="Q68" s="9"/>
      <c r="R68" s="9"/>
      <c r="S68" s="12"/>
      <c r="T68" s="9"/>
    </row>
    <row r="69" spans="1:20" x14ac:dyDescent="0.2">
      <c r="A69" s="14"/>
      <c r="B69" s="14"/>
      <c r="C69" s="14"/>
      <c r="D69" s="14"/>
      <c r="E69" s="14"/>
      <c r="F69" s="14"/>
      <c r="G69" s="14" t="s">
        <v>178</v>
      </c>
      <c r="H69" s="14"/>
      <c r="I69" s="14"/>
      <c r="J69" s="15" t="s">
        <v>137</v>
      </c>
      <c r="K69" s="14"/>
      <c r="L69" s="14"/>
      <c r="M69" s="15" t="s">
        <v>137</v>
      </c>
      <c r="N69" s="14"/>
      <c r="O69" s="14"/>
      <c r="P69" s="9"/>
      <c r="Q69" s="9"/>
      <c r="R69" s="9"/>
      <c r="S69" s="12"/>
      <c r="T69" s="9"/>
    </row>
    <row r="70" spans="1:20" x14ac:dyDescent="0.2">
      <c r="A70" s="14"/>
      <c r="B70" s="14"/>
      <c r="C70" s="14"/>
      <c r="D70" s="14"/>
      <c r="E70" s="14"/>
      <c r="F70" s="14"/>
      <c r="G70" s="18" t="s">
        <v>32</v>
      </c>
      <c r="H70" s="14"/>
      <c r="I70" s="14"/>
      <c r="J70" s="15" t="s">
        <v>16</v>
      </c>
      <c r="K70" s="14"/>
      <c r="L70" s="14"/>
      <c r="M70" s="15" t="s">
        <v>16</v>
      </c>
      <c r="N70" s="14"/>
      <c r="O70" s="14"/>
      <c r="P70" s="9"/>
      <c r="Q70" s="9"/>
      <c r="R70" s="9"/>
      <c r="S70" s="9"/>
      <c r="T70" s="9"/>
    </row>
    <row r="71" spans="1:20" x14ac:dyDescent="0.2">
      <c r="A71" s="14"/>
      <c r="B71" s="14"/>
      <c r="C71" s="14"/>
      <c r="D71" s="14"/>
      <c r="E71" s="14"/>
      <c r="F71" s="14"/>
      <c r="G71" s="14" t="s">
        <v>191</v>
      </c>
      <c r="H71" s="14"/>
      <c r="I71" s="14"/>
      <c r="J71" s="18" t="s">
        <v>171</v>
      </c>
      <c r="K71" s="14"/>
      <c r="L71" s="14"/>
      <c r="M71" s="18" t="s">
        <v>171</v>
      </c>
      <c r="N71" s="14"/>
      <c r="O71" s="14"/>
      <c r="P71" s="9"/>
      <c r="Q71" s="9"/>
      <c r="R71" s="9"/>
      <c r="S71" s="9"/>
      <c r="T71" s="9"/>
    </row>
    <row r="72" spans="1:20" x14ac:dyDescent="0.2">
      <c r="A72" s="14"/>
      <c r="B72" s="14"/>
      <c r="C72" s="14"/>
      <c r="D72" s="14"/>
      <c r="E72" s="14"/>
      <c r="F72" s="14"/>
      <c r="G72" s="14" t="s">
        <v>201</v>
      </c>
      <c r="H72" s="14"/>
      <c r="I72" s="14"/>
      <c r="J72" s="15" t="s">
        <v>24</v>
      </c>
      <c r="K72" s="14"/>
      <c r="L72" s="14"/>
      <c r="M72" s="15" t="s">
        <v>24</v>
      </c>
      <c r="N72" s="14"/>
      <c r="O72" s="14"/>
      <c r="P72" s="9"/>
      <c r="Q72" s="9"/>
      <c r="R72" s="9"/>
      <c r="S72" s="9"/>
      <c r="T72" s="9"/>
    </row>
    <row r="73" spans="1:20" x14ac:dyDescent="0.2">
      <c r="A73" s="14"/>
      <c r="B73" s="14"/>
      <c r="C73" s="14"/>
      <c r="D73" s="14"/>
      <c r="E73" s="14"/>
      <c r="F73" s="14"/>
      <c r="G73" s="17" t="s">
        <v>202</v>
      </c>
      <c r="H73" s="14"/>
      <c r="I73" s="14"/>
      <c r="J73" s="14" t="s">
        <v>172</v>
      </c>
      <c r="K73" s="14"/>
      <c r="L73" s="14"/>
      <c r="M73" s="14" t="s">
        <v>178</v>
      </c>
      <c r="N73" s="14"/>
      <c r="O73" s="14"/>
      <c r="P73" s="9"/>
      <c r="Q73" s="9"/>
      <c r="R73" s="9"/>
      <c r="S73" s="9"/>
      <c r="T73" s="9"/>
    </row>
    <row r="74" spans="1:20" x14ac:dyDescent="0.2">
      <c r="A74" s="14"/>
      <c r="B74" s="14"/>
      <c r="C74" s="14"/>
      <c r="D74" s="14"/>
      <c r="E74" s="14"/>
      <c r="F74" s="14"/>
      <c r="G74" s="17" t="s">
        <v>203</v>
      </c>
      <c r="H74" s="14"/>
      <c r="I74" s="14"/>
      <c r="J74" s="14" t="s">
        <v>173</v>
      </c>
      <c r="K74" s="14"/>
      <c r="L74" s="14"/>
      <c r="M74" s="18" t="s">
        <v>32</v>
      </c>
      <c r="N74" s="14"/>
      <c r="O74" s="14"/>
      <c r="P74" s="9"/>
      <c r="Q74" s="9"/>
      <c r="R74" s="9"/>
      <c r="S74" s="9"/>
      <c r="T74" s="9"/>
    </row>
    <row r="75" spans="1:20" x14ac:dyDescent="0.2">
      <c r="A75" s="14"/>
      <c r="B75" s="14"/>
      <c r="C75" s="14"/>
      <c r="D75" s="14"/>
      <c r="E75" s="14"/>
      <c r="F75" s="14"/>
      <c r="G75" s="14" t="s">
        <v>207</v>
      </c>
      <c r="H75" s="14"/>
      <c r="I75" s="14"/>
      <c r="J75" s="14" t="s">
        <v>178</v>
      </c>
      <c r="K75" s="14"/>
      <c r="L75" s="14"/>
      <c r="M75" s="14" t="s">
        <v>201</v>
      </c>
      <c r="N75" s="14"/>
      <c r="O75" s="14"/>
      <c r="P75" s="9"/>
      <c r="Q75" s="9"/>
      <c r="R75" s="9"/>
      <c r="S75" s="9"/>
      <c r="T75" s="9"/>
    </row>
    <row r="76" spans="1:20" x14ac:dyDescent="0.2">
      <c r="A76" s="14"/>
      <c r="B76" s="14"/>
      <c r="C76" s="14"/>
      <c r="D76" s="14"/>
      <c r="E76" s="14"/>
      <c r="F76" s="14"/>
      <c r="G76" s="14" t="s">
        <v>76</v>
      </c>
      <c r="H76" s="14"/>
      <c r="I76" s="14"/>
      <c r="J76" s="18" t="s">
        <v>32</v>
      </c>
      <c r="K76" s="14"/>
      <c r="L76" s="14"/>
      <c r="M76" s="17" t="s">
        <v>202</v>
      </c>
      <c r="N76" s="14"/>
      <c r="O76" s="14"/>
      <c r="P76" s="9"/>
      <c r="Q76" s="9"/>
      <c r="R76" s="9"/>
      <c r="S76" s="9"/>
      <c r="T76" s="9"/>
    </row>
    <row r="77" spans="1:20" x14ac:dyDescent="0.2">
      <c r="A77" s="14"/>
      <c r="B77" s="14"/>
      <c r="C77" s="14"/>
      <c r="D77" s="14"/>
      <c r="E77" s="14"/>
      <c r="F77" s="14"/>
      <c r="G77" s="14" t="s">
        <v>213</v>
      </c>
      <c r="H77" s="14"/>
      <c r="I77" s="14"/>
      <c r="J77" s="14" t="s">
        <v>191</v>
      </c>
      <c r="K77" s="14"/>
      <c r="L77" s="14"/>
      <c r="M77" s="14" t="s">
        <v>207</v>
      </c>
      <c r="N77" s="14"/>
      <c r="O77" s="14"/>
    </row>
    <row r="78" spans="1:20" x14ac:dyDescent="0.2">
      <c r="A78" s="14"/>
      <c r="B78" s="14"/>
      <c r="C78" s="14"/>
      <c r="D78" s="14"/>
      <c r="E78" s="14"/>
      <c r="F78" s="14"/>
      <c r="G78" s="14" t="s">
        <v>60</v>
      </c>
      <c r="H78" s="14"/>
      <c r="I78" s="14"/>
      <c r="J78" s="14" t="s">
        <v>201</v>
      </c>
      <c r="K78" s="14"/>
      <c r="L78" s="14"/>
      <c r="M78" s="14" t="s">
        <v>213</v>
      </c>
      <c r="N78" s="14"/>
      <c r="O78" s="14"/>
    </row>
    <row r="79" spans="1:20" x14ac:dyDescent="0.2">
      <c r="A79" s="14"/>
      <c r="B79" s="14"/>
      <c r="C79" s="14"/>
      <c r="D79" s="14"/>
      <c r="E79" s="14"/>
      <c r="F79" s="14"/>
      <c r="G79" s="14" t="s">
        <v>104</v>
      </c>
      <c r="H79" s="14"/>
      <c r="I79" s="14"/>
      <c r="J79" s="17" t="s">
        <v>202</v>
      </c>
      <c r="K79" s="14"/>
      <c r="L79" s="14"/>
      <c r="M79" s="14" t="s">
        <v>60</v>
      </c>
      <c r="N79" s="14"/>
      <c r="O79" s="14"/>
    </row>
    <row r="80" spans="1:20" x14ac:dyDescent="0.2">
      <c r="A80" s="14"/>
      <c r="B80" s="14"/>
      <c r="C80" s="14"/>
      <c r="D80" s="14"/>
      <c r="E80" s="14"/>
      <c r="F80" s="14"/>
      <c r="G80" s="14" t="s">
        <v>63</v>
      </c>
      <c r="H80" s="14"/>
      <c r="I80" s="14"/>
      <c r="J80" s="17" t="s">
        <v>203</v>
      </c>
      <c r="K80" s="14"/>
      <c r="L80" s="14"/>
      <c r="M80" s="14" t="s">
        <v>63</v>
      </c>
      <c r="N80" s="14"/>
      <c r="O80" s="14"/>
    </row>
    <row r="81" spans="1:15" x14ac:dyDescent="0.2">
      <c r="A81" s="14"/>
      <c r="B81" s="14"/>
      <c r="C81" s="14"/>
      <c r="D81" s="14"/>
      <c r="E81" s="14"/>
      <c r="F81" s="14"/>
      <c r="G81" s="14" t="s">
        <v>220</v>
      </c>
      <c r="H81" s="14"/>
      <c r="I81" s="14"/>
      <c r="J81" s="14" t="s">
        <v>207</v>
      </c>
      <c r="K81" s="14"/>
      <c r="L81" s="14"/>
      <c r="M81" s="14" t="s">
        <v>220</v>
      </c>
      <c r="N81" s="14"/>
      <c r="O81" s="14"/>
    </row>
    <row r="82" spans="1:15" x14ac:dyDescent="0.2">
      <c r="A82" s="14"/>
      <c r="B82" s="14"/>
      <c r="C82" s="14"/>
      <c r="D82" s="14"/>
      <c r="E82" s="14"/>
      <c r="F82" s="14"/>
      <c r="G82" s="14" t="s">
        <v>229</v>
      </c>
      <c r="H82" s="14"/>
      <c r="I82" s="14"/>
      <c r="J82" s="14" t="s">
        <v>213</v>
      </c>
      <c r="K82" s="14"/>
      <c r="L82" s="14"/>
      <c r="M82" s="14" t="s">
        <v>229</v>
      </c>
      <c r="N82" s="14"/>
      <c r="O82" s="14"/>
    </row>
    <row r="83" spans="1:15" x14ac:dyDescent="0.2">
      <c r="A83" s="14"/>
      <c r="B83" s="14"/>
      <c r="C83" s="14"/>
      <c r="D83" s="14"/>
      <c r="E83" s="14"/>
      <c r="F83" s="14"/>
      <c r="G83" s="14" t="s">
        <v>275</v>
      </c>
      <c r="H83" s="14"/>
      <c r="I83" s="14"/>
      <c r="J83" s="14" t="s">
        <v>60</v>
      </c>
      <c r="K83" s="14"/>
      <c r="L83" s="14"/>
      <c r="M83" s="14" t="s">
        <v>275</v>
      </c>
      <c r="N83" s="14"/>
      <c r="O83" s="14"/>
    </row>
    <row r="84" spans="1:15" x14ac:dyDescent="0.2">
      <c r="A84" s="14"/>
      <c r="B84" s="14"/>
      <c r="C84" s="14"/>
      <c r="D84" s="14"/>
      <c r="E84" s="14"/>
      <c r="F84" s="14"/>
      <c r="G84" s="14" t="s">
        <v>235</v>
      </c>
      <c r="H84" s="14"/>
      <c r="I84" s="14"/>
      <c r="J84" s="14" t="s">
        <v>63</v>
      </c>
      <c r="K84" s="14"/>
      <c r="L84" s="14"/>
      <c r="M84" s="14" t="s">
        <v>235</v>
      </c>
      <c r="N84" s="14"/>
      <c r="O84" s="14"/>
    </row>
    <row r="85" spans="1:15" x14ac:dyDescent="0.2">
      <c r="A85" s="14"/>
      <c r="B85" s="14"/>
      <c r="C85" s="14"/>
      <c r="D85" s="14"/>
      <c r="E85" s="14"/>
      <c r="F85" s="14"/>
      <c r="G85" s="14" t="s">
        <v>236</v>
      </c>
      <c r="H85" s="14"/>
      <c r="I85" s="14"/>
      <c r="J85" s="14" t="s">
        <v>220</v>
      </c>
      <c r="K85" s="14"/>
      <c r="L85" s="14"/>
      <c r="M85" s="14" t="s">
        <v>236</v>
      </c>
      <c r="N85" s="14"/>
      <c r="O85" s="14"/>
    </row>
    <row r="86" spans="1:15" x14ac:dyDescent="0.2">
      <c r="A86" s="14"/>
      <c r="D86" s="14"/>
      <c r="E86" s="14"/>
      <c r="F86" s="14"/>
      <c r="G86" s="14"/>
      <c r="H86" s="14"/>
      <c r="I86" s="14"/>
      <c r="J86" s="14" t="s">
        <v>229</v>
      </c>
      <c r="K86" s="14"/>
      <c r="L86" s="14"/>
      <c r="M86" s="14"/>
      <c r="N86" s="14"/>
      <c r="O86" s="14"/>
    </row>
    <row r="87" spans="1:15" x14ac:dyDescent="0.2">
      <c r="D87" s="14"/>
      <c r="E87" s="14"/>
      <c r="F87" s="14"/>
      <c r="G87" s="14"/>
      <c r="H87" s="14"/>
      <c r="I87" s="14"/>
      <c r="J87" s="14" t="s">
        <v>275</v>
      </c>
      <c r="K87" s="14"/>
      <c r="L87" s="14"/>
      <c r="M87" s="36" t="s">
        <v>356</v>
      </c>
      <c r="N87" s="14"/>
      <c r="O87" s="14"/>
    </row>
    <row r="88" spans="1:15" x14ac:dyDescent="0.2">
      <c r="D88" s="14"/>
      <c r="E88" s="14"/>
      <c r="F88" s="14"/>
      <c r="G88" s="14"/>
      <c r="H88" s="14"/>
      <c r="I88" s="14"/>
      <c r="J88" s="14" t="s">
        <v>235</v>
      </c>
      <c r="K88" s="14"/>
      <c r="L88" s="14"/>
      <c r="M88" s="15" t="s">
        <v>112</v>
      </c>
      <c r="N88" s="14"/>
      <c r="O88" s="14"/>
    </row>
    <row r="89" spans="1:15" x14ac:dyDescent="0.2">
      <c r="D89" s="14"/>
      <c r="E89" s="14"/>
      <c r="F89" s="14"/>
      <c r="G89" s="14"/>
      <c r="H89" s="14"/>
      <c r="I89" s="14"/>
      <c r="J89" s="14" t="s">
        <v>236</v>
      </c>
      <c r="K89" s="14"/>
      <c r="L89" s="14"/>
      <c r="M89" s="15" t="s">
        <v>109</v>
      </c>
      <c r="N89" s="14"/>
      <c r="O89" s="14"/>
    </row>
    <row r="90" spans="1:15" x14ac:dyDescent="0.2">
      <c r="D90" s="14"/>
      <c r="E90" s="14"/>
      <c r="F90" s="14"/>
      <c r="G90" s="14"/>
      <c r="H90" s="14"/>
      <c r="I90" s="14"/>
      <c r="J90" s="14"/>
      <c r="K90" s="14"/>
      <c r="L90" s="14"/>
      <c r="M90" s="15" t="s">
        <v>102</v>
      </c>
      <c r="N90" s="14"/>
      <c r="O90" s="14"/>
    </row>
    <row r="91" spans="1:15" x14ac:dyDescent="0.2">
      <c r="D91" s="14"/>
      <c r="E91" s="14"/>
      <c r="F91" s="14"/>
      <c r="G91" s="14"/>
      <c r="H91" s="14"/>
      <c r="I91" s="14"/>
      <c r="J91" s="14"/>
      <c r="K91" s="14"/>
      <c r="L91" s="14"/>
      <c r="M91" s="14"/>
      <c r="N91" s="14"/>
      <c r="O91" s="14"/>
    </row>
    <row r="92" spans="1:15" x14ac:dyDescent="0.2">
      <c r="D92" s="14"/>
      <c r="E92" s="14"/>
      <c r="F92" s="14"/>
      <c r="G92" s="14"/>
      <c r="H92" s="14"/>
      <c r="I92" s="14"/>
      <c r="J92" s="14"/>
      <c r="K92" s="14"/>
      <c r="L92" s="14"/>
      <c r="M92" s="14"/>
      <c r="N92" s="14"/>
      <c r="O92" s="14"/>
    </row>
    <row r="93" spans="1:15" x14ac:dyDescent="0.2">
      <c r="D93" s="14"/>
      <c r="E93" s="14"/>
      <c r="F93" s="14"/>
      <c r="G93" s="14"/>
      <c r="H93" s="14"/>
      <c r="I93" s="14"/>
      <c r="J93" s="14"/>
      <c r="K93" s="14"/>
      <c r="L93" s="14"/>
      <c r="M93" s="14"/>
      <c r="N93" s="14"/>
      <c r="O93" s="14"/>
    </row>
    <row r="94" spans="1:15" x14ac:dyDescent="0.2">
      <c r="D94" s="14"/>
      <c r="E94" s="14"/>
      <c r="F94" s="14"/>
      <c r="G94" s="14"/>
      <c r="H94" s="14"/>
      <c r="I94" s="14"/>
      <c r="J94" s="14"/>
      <c r="K94" s="14"/>
      <c r="L94" s="14"/>
      <c r="M94" s="14"/>
      <c r="N94" s="14"/>
      <c r="O94" s="14"/>
    </row>
    <row r="95" spans="1:15" x14ac:dyDescent="0.2">
      <c r="D95" s="14"/>
      <c r="E95" s="14"/>
      <c r="F95" s="14"/>
      <c r="G95" s="14"/>
      <c r="H95" s="14"/>
      <c r="I95" s="14"/>
      <c r="J95" s="14"/>
      <c r="K95" s="14"/>
      <c r="L95" s="14"/>
      <c r="M95" s="14"/>
      <c r="N95" s="14"/>
      <c r="O95" s="14"/>
    </row>
    <row r="96" spans="1:15" x14ac:dyDescent="0.2">
      <c r="D96" s="14"/>
      <c r="E96" s="14"/>
      <c r="F96" s="14"/>
      <c r="G96" s="14"/>
      <c r="H96" s="14"/>
      <c r="I96" s="14"/>
      <c r="J96" s="14"/>
      <c r="K96" s="14"/>
      <c r="L96" s="14"/>
      <c r="M96" s="14"/>
      <c r="N96" s="14"/>
      <c r="O96" s="14"/>
    </row>
    <row r="97" spans="4:15" x14ac:dyDescent="0.2">
      <c r="D97" s="14"/>
      <c r="E97" s="14"/>
      <c r="F97" s="14"/>
      <c r="G97" s="14"/>
      <c r="H97" s="14"/>
      <c r="I97" s="14"/>
      <c r="J97" s="14"/>
      <c r="K97" s="14"/>
      <c r="L97" s="14"/>
      <c r="M97" s="14"/>
      <c r="N97" s="14"/>
      <c r="O97" s="14"/>
    </row>
    <row r="98" spans="4:15" x14ac:dyDescent="0.2">
      <c r="D98" s="14"/>
      <c r="E98" s="14"/>
      <c r="F98" s="14"/>
      <c r="G98" s="14"/>
      <c r="H98" s="14"/>
      <c r="I98" s="14"/>
      <c r="J98" s="14"/>
      <c r="K98" s="14"/>
      <c r="L98" s="14"/>
      <c r="M98" s="14"/>
      <c r="N98" s="14"/>
      <c r="O98" s="14"/>
    </row>
    <row r="99" spans="4:15" x14ac:dyDescent="0.2">
      <c r="D99" s="14"/>
      <c r="E99" s="14"/>
      <c r="F99" s="14"/>
      <c r="G99" s="14"/>
      <c r="H99" s="14"/>
      <c r="I99" s="14"/>
      <c r="J99" s="14"/>
      <c r="K99" s="14"/>
      <c r="L99" s="14"/>
      <c r="M99" s="14"/>
      <c r="N99" s="14"/>
      <c r="O99" s="14"/>
    </row>
    <row r="100" spans="4:15" x14ac:dyDescent="0.2">
      <c r="D100" s="14"/>
      <c r="E100" s="14"/>
      <c r="F100" s="14"/>
      <c r="G100" s="14"/>
      <c r="H100" s="14"/>
      <c r="I100" s="14"/>
      <c r="J100" s="14"/>
      <c r="K100" s="14"/>
      <c r="L100" s="14"/>
      <c r="M100" s="14"/>
      <c r="N100" s="14"/>
      <c r="O100" s="14"/>
    </row>
    <row r="101" spans="4:15" x14ac:dyDescent="0.2">
      <c r="D101" s="14"/>
      <c r="E101" s="14"/>
      <c r="F101" s="14"/>
      <c r="G101" s="14"/>
      <c r="H101" s="14"/>
      <c r="I101" s="14"/>
      <c r="J101" s="14"/>
      <c r="K101" s="14"/>
      <c r="L101" s="14"/>
      <c r="M101" s="14"/>
      <c r="N101" s="14"/>
      <c r="O101" s="14"/>
    </row>
    <row r="102" spans="4:15" x14ac:dyDescent="0.2">
      <c r="D102" s="14"/>
      <c r="E102" s="14"/>
      <c r="F102" s="14"/>
      <c r="G102" s="14"/>
      <c r="H102" s="14"/>
      <c r="I102" s="14"/>
      <c r="J102" s="14"/>
      <c r="K102" s="14"/>
      <c r="L102" s="14"/>
      <c r="M102" s="14"/>
      <c r="N102" s="14"/>
      <c r="O102" s="14"/>
    </row>
    <row r="103" spans="4:15" x14ac:dyDescent="0.2">
      <c r="D103" s="14"/>
      <c r="E103" s="14"/>
      <c r="F103" s="14"/>
      <c r="G103" s="14"/>
      <c r="H103" s="14"/>
      <c r="I103" s="14"/>
      <c r="J103" s="14"/>
      <c r="K103" s="14"/>
      <c r="L103" s="14"/>
      <c r="M103" s="14"/>
      <c r="N103" s="14"/>
      <c r="O103" s="14"/>
    </row>
    <row r="104" spans="4:15" x14ac:dyDescent="0.2">
      <c r="D104" s="14"/>
      <c r="E104" s="14"/>
      <c r="F104" s="14"/>
      <c r="G104" s="14"/>
      <c r="H104" s="14"/>
      <c r="I104" s="14"/>
      <c r="J104" s="14"/>
      <c r="K104" s="14"/>
      <c r="L104" s="14"/>
      <c r="M104" s="14"/>
      <c r="N104" s="14"/>
      <c r="O104" s="14"/>
    </row>
    <row r="105" spans="4:15" x14ac:dyDescent="0.2">
      <c r="D105" s="14"/>
      <c r="E105" s="14"/>
      <c r="F105" s="14"/>
      <c r="G105" s="14"/>
      <c r="H105" s="14"/>
      <c r="I105" s="14"/>
      <c r="J105" s="14"/>
      <c r="K105" s="14"/>
      <c r="L105" s="14"/>
      <c r="M105" s="14"/>
      <c r="N105" s="14"/>
      <c r="O105" s="14"/>
    </row>
    <row r="106" spans="4:15" x14ac:dyDescent="0.2">
      <c r="D106" s="14"/>
      <c r="E106" s="14"/>
      <c r="F106" s="14"/>
      <c r="G106" s="14"/>
      <c r="H106" s="14"/>
      <c r="I106" s="14"/>
      <c r="J106" s="14"/>
      <c r="K106" s="14"/>
      <c r="L106" s="14"/>
      <c r="M106" s="14"/>
      <c r="N106" s="14"/>
      <c r="O106" s="14"/>
    </row>
    <row r="107" spans="4:15" x14ac:dyDescent="0.2">
      <c r="D107" s="14"/>
      <c r="E107" s="14"/>
      <c r="F107" s="14"/>
      <c r="G107" s="14"/>
      <c r="H107" s="14"/>
      <c r="I107" s="14"/>
      <c r="J107" s="14"/>
      <c r="K107" s="14"/>
      <c r="L107" s="14"/>
      <c r="M107" s="14"/>
      <c r="N107" s="14"/>
      <c r="O107" s="14"/>
    </row>
    <row r="108" spans="4:15" x14ac:dyDescent="0.2">
      <c r="D108" s="14"/>
      <c r="E108" s="14"/>
      <c r="F108" s="14"/>
      <c r="G108" s="14"/>
      <c r="H108" s="14"/>
      <c r="I108" s="14"/>
      <c r="J108" s="14"/>
      <c r="K108" s="14"/>
      <c r="L108" s="14"/>
      <c r="M108" s="14"/>
      <c r="N108" s="14"/>
    </row>
    <row r="109" spans="4:15" x14ac:dyDescent="0.2">
      <c r="D109" s="14"/>
      <c r="E109" s="14"/>
      <c r="F109" s="14"/>
      <c r="G109" s="14"/>
      <c r="H109" s="14"/>
      <c r="I109" s="14"/>
      <c r="J109" s="14"/>
      <c r="K109" s="14"/>
      <c r="L109" s="14"/>
      <c r="M109" s="14"/>
      <c r="N109" s="14"/>
    </row>
    <row r="110" spans="4:15" x14ac:dyDescent="0.2">
      <c r="D110" s="14"/>
      <c r="G110" s="14"/>
      <c r="H110" s="14"/>
      <c r="J110" s="14"/>
      <c r="K110" s="14"/>
      <c r="M110" s="14"/>
      <c r="N110" s="14"/>
    </row>
    <row r="111" spans="4:15" x14ac:dyDescent="0.2">
      <c r="D111" s="14"/>
      <c r="G111" s="14"/>
      <c r="J111" s="14"/>
      <c r="M111" s="14"/>
      <c r="N111" s="14"/>
    </row>
    <row r="112" spans="4:15" x14ac:dyDescent="0.2">
      <c r="D112" s="14"/>
      <c r="G112" s="14"/>
      <c r="J112" s="14"/>
      <c r="M112" s="14"/>
    </row>
    <row r="113" spans="7:13" x14ac:dyDescent="0.2">
      <c r="G113" s="14"/>
      <c r="J113" s="14"/>
      <c r="M113" s="14"/>
    </row>
    <row r="114" spans="7:13" x14ac:dyDescent="0.2">
      <c r="G114" s="14"/>
      <c r="J114" s="14"/>
      <c r="M114" s="14"/>
    </row>
    <row r="115" spans="7:13" x14ac:dyDescent="0.2">
      <c r="M115" s="14"/>
    </row>
    <row r="116" spans="7:13" x14ac:dyDescent="0.2">
      <c r="M116" s="14"/>
    </row>
  </sheetData>
  <mergeCells count="1">
    <mergeCell ref="D1:J1"/>
  </mergeCells>
  <phoneticPr fontId="4" type="noConversion"/>
  <pageMargins left="0.75" right="0.75" top="1" bottom="1" header="0.5" footer="0.5"/>
  <pageSetup fitToWidth="2" fitToHeight="2" orientation="portrait" horizontalDpi="525" verticalDpi="52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Instructions</vt:lpstr>
      <vt:lpstr>Mix</vt:lpstr>
      <vt:lpstr>Species List</vt:lpstr>
      <vt:lpstr>Precip Reference</vt:lpstr>
      <vt:lpstr>Life_Form</vt:lpstr>
      <vt:lpstr>PLS</vt:lpstr>
      <vt:lpstr>Price</vt:lpstr>
      <vt:lpstr>Scientific</vt:lpstr>
      <vt:lpstr>Seeds_per_lbs</vt:lpstr>
      <vt:lpstr>Species</vt:lpstr>
      <vt:lpstr>V_1</vt:lpstr>
      <vt:lpstr>V_2</vt:lpstr>
      <vt:lpstr>V_3</vt:lpstr>
      <vt:lpstr>V_4</vt:lpstr>
      <vt:lpstr>V_5</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DWR</dc:creator>
  <cp:lastModifiedBy>redgel</cp:lastModifiedBy>
  <cp:lastPrinted>2013-09-19T17:09:23Z</cp:lastPrinted>
  <dcterms:created xsi:type="dcterms:W3CDTF">2007-10-11T16:02:56Z</dcterms:created>
  <dcterms:modified xsi:type="dcterms:W3CDTF">2017-11-07T16:15:16Z</dcterms:modified>
</cp:coreProperties>
</file>